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ěra\Desktop\Pomocny\"/>
    </mc:Choice>
  </mc:AlternateContent>
  <bookViews>
    <workbookView xWindow="0" yWindow="0" windowWidth="15552" windowHeight="8844"/>
  </bookViews>
  <sheets>
    <sheet name="Rekapitulace stavby" sheetId="1" r:id="rId1"/>
    <sheet name="1 - SO 000 Všeobecné a př..." sheetId="2" r:id="rId2"/>
    <sheet name="2 - SO 101 Úpravy silnice..." sheetId="3" r:id="rId3"/>
    <sheet name="3 - SO 102  Úpravy navazu..." sheetId="4" r:id="rId4"/>
    <sheet name="4 - SO 201 Opěrná zeď-akt..." sheetId="5" r:id="rId5"/>
    <sheet name="5 - SO 401 Úpravy vedení-..." sheetId="6" r:id="rId6"/>
    <sheet name="6 - SO 801 Vegetační úpra..." sheetId="7" r:id="rId7"/>
    <sheet name="Pokyny pro vyplnění" sheetId="8" r:id="rId8"/>
  </sheets>
  <definedNames>
    <definedName name="_xlnm._FilterDatabase" localSheetId="1" hidden="1">'1 - SO 000 Všeobecné a př...'!$C$80:$K$217</definedName>
    <definedName name="_xlnm._FilterDatabase" localSheetId="2" hidden="1">'2 - SO 101 Úpravy silnice...'!$C$84:$K$595</definedName>
    <definedName name="_xlnm._FilterDatabase" localSheetId="3" hidden="1">'3 - SO 102  Úpravy navazu...'!$C$82:$K$206</definedName>
    <definedName name="_xlnm._FilterDatabase" localSheetId="4" hidden="1">'4 - SO 201 Opěrná zeď-akt...'!$C$84:$K$174</definedName>
    <definedName name="_xlnm._FilterDatabase" localSheetId="5" hidden="1">'5 - SO 401 Úpravy vedení-...'!$C$78:$K$98</definedName>
    <definedName name="_xlnm._FilterDatabase" localSheetId="6" hidden="1">'6 - SO 801 Vegetační úpra...'!$C$78:$K$115</definedName>
    <definedName name="_xlnm.Print_Titles" localSheetId="1">'1 - SO 000 Všeobecné a př...'!$80:$80</definedName>
    <definedName name="_xlnm.Print_Titles" localSheetId="2">'2 - SO 101 Úpravy silnice...'!$84:$84</definedName>
    <definedName name="_xlnm.Print_Titles" localSheetId="3">'3 - SO 102  Úpravy navazu...'!$82:$82</definedName>
    <definedName name="_xlnm.Print_Titles" localSheetId="4">'4 - SO 201 Opěrná zeď-akt...'!$84:$84</definedName>
    <definedName name="_xlnm.Print_Titles" localSheetId="5">'5 - SO 401 Úpravy vedení-...'!$78:$78</definedName>
    <definedName name="_xlnm.Print_Titles" localSheetId="6">'6 - SO 801 Vegetační úpra...'!$78:$78</definedName>
    <definedName name="_xlnm.Print_Titles" localSheetId="0">'Rekapitulace stavby'!$49:$49</definedName>
    <definedName name="_xlnm.Print_Area" localSheetId="1">'1 - SO 000 Všeobecné a př...'!$C$4:$J$36,'1 - SO 000 Všeobecné a př...'!$C$42:$J$62,'1 - SO 000 Všeobecné a př...'!$C$68:$K$217</definedName>
    <definedName name="_xlnm.Print_Area" localSheetId="2">'2 - SO 101 Úpravy silnice...'!$C$4:$J$36,'2 - SO 101 Úpravy silnice...'!$C$42:$J$66,'2 - SO 101 Úpravy silnice...'!$C$72:$K$595</definedName>
    <definedName name="_xlnm.Print_Area" localSheetId="3">'3 - SO 102  Úpravy navazu...'!$C$4:$J$36,'3 - SO 102  Úpravy navazu...'!$C$42:$J$64,'3 - SO 102  Úpravy navazu...'!$C$70:$K$206</definedName>
    <definedName name="_xlnm.Print_Area" localSheetId="4">'4 - SO 201 Opěrná zeď-akt...'!$C$4:$J$36,'4 - SO 201 Opěrná zeď-akt...'!$C$42:$J$66,'4 - SO 201 Opěrná zeď-akt...'!$C$72:$K$174</definedName>
    <definedName name="_xlnm.Print_Area" localSheetId="5">'5 - SO 401 Úpravy vedení-...'!$C$4:$J$36,'5 - SO 401 Úpravy vedení-...'!$C$42:$J$60,'5 - SO 401 Úpravy vedení-...'!$C$66:$K$98</definedName>
    <definedName name="_xlnm.Print_Area" localSheetId="6">'6 - SO 801 Vegetační úpra...'!$C$4:$J$36,'6 - SO 801 Vegetační úpra...'!$C$42:$J$60,'6 - SO 801 Vegetační úpra...'!$C$66:$K$115</definedName>
    <definedName name="_xlnm.Print_Area" localSheetId="7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stavby'!$C$39:$AQ$58</definedName>
  </definedNames>
  <calcPr calcId="152511"/>
</workbook>
</file>

<file path=xl/calcChain.xml><?xml version="1.0" encoding="utf-8"?>
<calcChain xmlns="http://schemas.openxmlformats.org/spreadsheetml/2006/main">
  <c r="AY57" i="1" l="1"/>
  <c r="AX57" i="1"/>
  <c r="BI115" i="7"/>
  <c r="BH115" i="7"/>
  <c r="BG115" i="7"/>
  <c r="BF115" i="7"/>
  <c r="T115" i="7"/>
  <c r="T114" i="7" s="1"/>
  <c r="R115" i="7"/>
  <c r="R114" i="7" s="1"/>
  <c r="P115" i="7"/>
  <c r="P114" i="7" s="1"/>
  <c r="BK115" i="7"/>
  <c r="BK114" i="7" s="1"/>
  <c r="J114" i="7" s="1"/>
  <c r="J59" i="7" s="1"/>
  <c r="J115" i="7"/>
  <c r="BE115" i="7" s="1"/>
  <c r="BI113" i="7"/>
  <c r="BH113" i="7"/>
  <c r="BG113" i="7"/>
  <c r="BF113" i="7"/>
  <c r="T113" i="7"/>
  <c r="R113" i="7"/>
  <c r="P113" i="7"/>
  <c r="BK113" i="7"/>
  <c r="J113" i="7"/>
  <c r="BE113" i="7" s="1"/>
  <c r="BI109" i="7"/>
  <c r="BH109" i="7"/>
  <c r="BG109" i="7"/>
  <c r="BF109" i="7"/>
  <c r="T109" i="7"/>
  <c r="R109" i="7"/>
  <c r="P109" i="7"/>
  <c r="BK109" i="7"/>
  <c r="J109" i="7"/>
  <c r="BE109" i="7" s="1"/>
  <c r="BI108" i="7"/>
  <c r="BH108" i="7"/>
  <c r="BG108" i="7"/>
  <c r="BF108" i="7"/>
  <c r="T108" i="7"/>
  <c r="R108" i="7"/>
  <c r="P108" i="7"/>
  <c r="BK108" i="7"/>
  <c r="J108" i="7"/>
  <c r="BE108" i="7" s="1"/>
  <c r="BI107" i="7"/>
  <c r="BH107" i="7"/>
  <c r="BG107" i="7"/>
  <c r="BF107" i="7"/>
  <c r="T107" i="7"/>
  <c r="R107" i="7"/>
  <c r="P107" i="7"/>
  <c r="BK107" i="7"/>
  <c r="J107" i="7"/>
  <c r="BE107" i="7" s="1"/>
  <c r="BI106" i="7"/>
  <c r="BH106" i="7"/>
  <c r="BG106" i="7"/>
  <c r="BF106" i="7"/>
  <c r="T106" i="7"/>
  <c r="R106" i="7"/>
  <c r="P106" i="7"/>
  <c r="BK106" i="7"/>
  <c r="J106" i="7"/>
  <c r="BE106" i="7" s="1"/>
  <c r="BI105" i="7"/>
  <c r="BH105" i="7"/>
  <c r="BG105" i="7"/>
  <c r="BF105" i="7"/>
  <c r="T105" i="7"/>
  <c r="R105" i="7"/>
  <c r="P105" i="7"/>
  <c r="BK105" i="7"/>
  <c r="J105" i="7"/>
  <c r="BE105" i="7" s="1"/>
  <c r="BI104" i="7"/>
  <c r="BH104" i="7"/>
  <c r="BG104" i="7"/>
  <c r="BF104" i="7"/>
  <c r="T104" i="7"/>
  <c r="R104" i="7"/>
  <c r="P104" i="7"/>
  <c r="BK104" i="7"/>
  <c r="J104" i="7"/>
  <c r="BE104" i="7" s="1"/>
  <c r="BI103" i="7"/>
  <c r="BH103" i="7"/>
  <c r="BG103" i="7"/>
  <c r="BF103" i="7"/>
  <c r="T103" i="7"/>
  <c r="R103" i="7"/>
  <c r="P103" i="7"/>
  <c r="BK103" i="7"/>
  <c r="J103" i="7"/>
  <c r="BE103" i="7" s="1"/>
  <c r="BI102" i="7"/>
  <c r="BH102" i="7"/>
  <c r="BG102" i="7"/>
  <c r="BF102" i="7"/>
  <c r="T102" i="7"/>
  <c r="R102" i="7"/>
  <c r="P102" i="7"/>
  <c r="BK102" i="7"/>
  <c r="J102" i="7"/>
  <c r="BE102" i="7" s="1"/>
  <c r="BI101" i="7"/>
  <c r="BH101" i="7"/>
  <c r="BG101" i="7"/>
  <c r="BF101" i="7"/>
  <c r="T101" i="7"/>
  <c r="R101" i="7"/>
  <c r="P101" i="7"/>
  <c r="BK101" i="7"/>
  <c r="J101" i="7"/>
  <c r="BE101" i="7" s="1"/>
  <c r="BI100" i="7"/>
  <c r="BH100" i="7"/>
  <c r="BG100" i="7"/>
  <c r="BF100" i="7"/>
  <c r="T100" i="7"/>
  <c r="R100" i="7"/>
  <c r="P100" i="7"/>
  <c r="BK100" i="7"/>
  <c r="J100" i="7"/>
  <c r="BE100" i="7" s="1"/>
  <c r="BI99" i="7"/>
  <c r="BH99" i="7"/>
  <c r="BG99" i="7"/>
  <c r="BF99" i="7"/>
  <c r="T99" i="7"/>
  <c r="R99" i="7"/>
  <c r="P99" i="7"/>
  <c r="BK99" i="7"/>
  <c r="J99" i="7"/>
  <c r="BE99" i="7" s="1"/>
  <c r="BI98" i="7"/>
  <c r="BH98" i="7"/>
  <c r="BG98" i="7"/>
  <c r="BF98" i="7"/>
  <c r="T98" i="7"/>
  <c r="R98" i="7"/>
  <c r="P98" i="7"/>
  <c r="BK98" i="7"/>
  <c r="J98" i="7"/>
  <c r="BE98" i="7" s="1"/>
  <c r="BI94" i="7"/>
  <c r="BH94" i="7"/>
  <c r="BG94" i="7"/>
  <c r="BF94" i="7"/>
  <c r="T94" i="7"/>
  <c r="R94" i="7"/>
  <c r="P94" i="7"/>
  <c r="BK94" i="7"/>
  <c r="J94" i="7"/>
  <c r="BE94" i="7" s="1"/>
  <c r="BI90" i="7"/>
  <c r="BH90" i="7"/>
  <c r="BG90" i="7"/>
  <c r="BF90" i="7"/>
  <c r="T90" i="7"/>
  <c r="R90" i="7"/>
  <c r="P90" i="7"/>
  <c r="BK90" i="7"/>
  <c r="J90" i="7"/>
  <c r="BE90" i="7" s="1"/>
  <c r="BI86" i="7"/>
  <c r="BH86" i="7"/>
  <c r="BG86" i="7"/>
  <c r="BF86" i="7"/>
  <c r="T86" i="7"/>
  <c r="R86" i="7"/>
  <c r="P86" i="7"/>
  <c r="BK86" i="7"/>
  <c r="J86" i="7"/>
  <c r="BE86" i="7" s="1"/>
  <c r="BI82" i="7"/>
  <c r="F34" i="7" s="1"/>
  <c r="BD57" i="1" s="1"/>
  <c r="BH82" i="7"/>
  <c r="F33" i="7" s="1"/>
  <c r="BC57" i="1" s="1"/>
  <c r="BG82" i="7"/>
  <c r="F32" i="7" s="1"/>
  <c r="BB57" i="1" s="1"/>
  <c r="BF82" i="7"/>
  <c r="J31" i="7" s="1"/>
  <c r="AW57" i="1" s="1"/>
  <c r="T82" i="7"/>
  <c r="T81" i="7" s="1"/>
  <c r="T80" i="7" s="1"/>
  <c r="T79" i="7" s="1"/>
  <c r="R82" i="7"/>
  <c r="R81" i="7" s="1"/>
  <c r="P82" i="7"/>
  <c r="P81" i="7" s="1"/>
  <c r="P80" i="7" s="1"/>
  <c r="P79" i="7" s="1"/>
  <c r="AU57" i="1" s="1"/>
  <c r="BK82" i="7"/>
  <c r="BK81" i="7" s="1"/>
  <c r="J82" i="7"/>
  <c r="BE82" i="7" s="1"/>
  <c r="J75" i="7"/>
  <c r="F75" i="7"/>
  <c r="J73" i="7"/>
  <c r="F73" i="7"/>
  <c r="E71" i="7"/>
  <c r="J51" i="7"/>
  <c r="F51" i="7"/>
  <c r="F49" i="7"/>
  <c r="E47" i="7"/>
  <c r="J18" i="7"/>
  <c r="E18" i="7"/>
  <c r="F76" i="7" s="1"/>
  <c r="J17" i="7"/>
  <c r="J12" i="7"/>
  <c r="J49" i="7" s="1"/>
  <c r="E7" i="7"/>
  <c r="R96" i="6"/>
  <c r="T81" i="6"/>
  <c r="P81" i="6"/>
  <c r="R80" i="6"/>
  <c r="R79" i="6" s="1"/>
  <c r="AY56" i="1"/>
  <c r="AX56" i="1"/>
  <c r="F31" i="6"/>
  <c r="BA56" i="1" s="1"/>
  <c r="BI98" i="6"/>
  <c r="BH98" i="6"/>
  <c r="BG98" i="6"/>
  <c r="BF98" i="6"/>
  <c r="T98" i="6"/>
  <c r="R98" i="6"/>
  <c r="P98" i="6"/>
  <c r="BK98" i="6"/>
  <c r="J98" i="6"/>
  <c r="BE98" i="6" s="1"/>
  <c r="BI97" i="6"/>
  <c r="BH97" i="6"/>
  <c r="BG97" i="6"/>
  <c r="BF97" i="6"/>
  <c r="T97" i="6"/>
  <c r="R97" i="6"/>
  <c r="P97" i="6"/>
  <c r="BK97" i="6"/>
  <c r="BK96" i="6" s="1"/>
  <c r="J96" i="6" s="1"/>
  <c r="J59" i="6" s="1"/>
  <c r="J97" i="6"/>
  <c r="BE97" i="6" s="1"/>
  <c r="BI95" i="6"/>
  <c r="BH95" i="6"/>
  <c r="BG95" i="6"/>
  <c r="BF95" i="6"/>
  <c r="BE95" i="6"/>
  <c r="T95" i="6"/>
  <c r="R95" i="6"/>
  <c r="P95" i="6"/>
  <c r="BK95" i="6"/>
  <c r="J95" i="6"/>
  <c r="BI94" i="6"/>
  <c r="BH94" i="6"/>
  <c r="BG94" i="6"/>
  <c r="BF94" i="6"/>
  <c r="BE94" i="6"/>
  <c r="T94" i="6"/>
  <c r="R94" i="6"/>
  <c r="P94" i="6"/>
  <c r="BK94" i="6"/>
  <c r="J94" i="6"/>
  <c r="BI93" i="6"/>
  <c r="BH93" i="6"/>
  <c r="BG93" i="6"/>
  <c r="BF93" i="6"/>
  <c r="BE93" i="6"/>
  <c r="T93" i="6"/>
  <c r="R93" i="6"/>
  <c r="P93" i="6"/>
  <c r="BK93" i="6"/>
  <c r="J93" i="6"/>
  <c r="BI92" i="6"/>
  <c r="BH92" i="6"/>
  <c r="BG92" i="6"/>
  <c r="BF92" i="6"/>
  <c r="BE92" i="6"/>
  <c r="T92" i="6"/>
  <c r="R92" i="6"/>
  <c r="P92" i="6"/>
  <c r="BK92" i="6"/>
  <c r="J92" i="6"/>
  <c r="BI91" i="6"/>
  <c r="BH91" i="6"/>
  <c r="BG91" i="6"/>
  <c r="BF91" i="6"/>
  <c r="BE91" i="6"/>
  <c r="T91" i="6"/>
  <c r="R91" i="6"/>
  <c r="P91" i="6"/>
  <c r="BK91" i="6"/>
  <c r="J91" i="6"/>
  <c r="BI87" i="6"/>
  <c r="BH87" i="6"/>
  <c r="BG87" i="6"/>
  <c r="BF87" i="6"/>
  <c r="BE87" i="6"/>
  <c r="T87" i="6"/>
  <c r="R87" i="6"/>
  <c r="P87" i="6"/>
  <c r="BK87" i="6"/>
  <c r="J87" i="6"/>
  <c r="BI86" i="6"/>
  <c r="BH86" i="6"/>
  <c r="BG86" i="6"/>
  <c r="BF86" i="6"/>
  <c r="BE86" i="6"/>
  <c r="T86" i="6"/>
  <c r="R86" i="6"/>
  <c r="P86" i="6"/>
  <c r="BK86" i="6"/>
  <c r="J86" i="6"/>
  <c r="BI85" i="6"/>
  <c r="BH85" i="6"/>
  <c r="BG85" i="6"/>
  <c r="BF85" i="6"/>
  <c r="BE85" i="6"/>
  <c r="T85" i="6"/>
  <c r="R85" i="6"/>
  <c r="P85" i="6"/>
  <c r="BK85" i="6"/>
  <c r="J85" i="6"/>
  <c r="BI84" i="6"/>
  <c r="BH84" i="6"/>
  <c r="BG84" i="6"/>
  <c r="BF84" i="6"/>
  <c r="BE84" i="6"/>
  <c r="T84" i="6"/>
  <c r="R84" i="6"/>
  <c r="P84" i="6"/>
  <c r="BK84" i="6"/>
  <c r="J84" i="6"/>
  <c r="BI83" i="6"/>
  <c r="BH83" i="6"/>
  <c r="BG83" i="6"/>
  <c r="BF83" i="6"/>
  <c r="BE83" i="6"/>
  <c r="T83" i="6"/>
  <c r="R83" i="6"/>
  <c r="P83" i="6"/>
  <c r="BK83" i="6"/>
  <c r="J83" i="6"/>
  <c r="BI82" i="6"/>
  <c r="F34" i="6" s="1"/>
  <c r="BD56" i="1" s="1"/>
  <c r="BH82" i="6"/>
  <c r="BG82" i="6"/>
  <c r="F32" i="6" s="1"/>
  <c r="BB56" i="1" s="1"/>
  <c r="BF82" i="6"/>
  <c r="BE82" i="6"/>
  <c r="T82" i="6"/>
  <c r="R82" i="6"/>
  <c r="R81" i="6" s="1"/>
  <c r="P82" i="6"/>
  <c r="BK82" i="6"/>
  <c r="BK81" i="6" s="1"/>
  <c r="J82" i="6"/>
  <c r="J75" i="6"/>
  <c r="F75" i="6"/>
  <c r="F73" i="6"/>
  <c r="E71" i="6"/>
  <c r="E69" i="6"/>
  <c r="J51" i="6"/>
  <c r="F51" i="6"/>
  <c r="F49" i="6"/>
  <c r="E47" i="6"/>
  <c r="J18" i="6"/>
  <c r="E18" i="6"/>
  <c r="J17" i="6"/>
  <c r="J12" i="6"/>
  <c r="E7" i="6"/>
  <c r="E45" i="6" s="1"/>
  <c r="T169" i="5"/>
  <c r="T168" i="5" s="1"/>
  <c r="P166" i="5"/>
  <c r="R156" i="5"/>
  <c r="T152" i="5"/>
  <c r="J128" i="5"/>
  <c r="J60" i="5" s="1"/>
  <c r="P105" i="5"/>
  <c r="R87" i="5"/>
  <c r="AY55" i="1"/>
  <c r="AX55" i="1"/>
  <c r="BI174" i="5"/>
  <c r="BH174" i="5"/>
  <c r="BG174" i="5"/>
  <c r="BF174" i="5"/>
  <c r="BE174" i="5"/>
  <c r="T174" i="5"/>
  <c r="R174" i="5"/>
  <c r="P174" i="5"/>
  <c r="BK174" i="5"/>
  <c r="J174" i="5"/>
  <c r="BI170" i="5"/>
  <c r="BH170" i="5"/>
  <c r="BG170" i="5"/>
  <c r="BF170" i="5"/>
  <c r="BE170" i="5"/>
  <c r="T170" i="5"/>
  <c r="R170" i="5"/>
  <c r="R169" i="5" s="1"/>
  <c r="R168" i="5" s="1"/>
  <c r="P170" i="5"/>
  <c r="P169" i="5" s="1"/>
  <c r="P168" i="5" s="1"/>
  <c r="BK170" i="5"/>
  <c r="BK169" i="5" s="1"/>
  <c r="J170" i="5"/>
  <c r="BI167" i="5"/>
  <c r="BH167" i="5"/>
  <c r="BG167" i="5"/>
  <c r="BF167" i="5"/>
  <c r="BE167" i="5"/>
  <c r="T167" i="5"/>
  <c r="T166" i="5" s="1"/>
  <c r="R167" i="5"/>
  <c r="R166" i="5" s="1"/>
  <c r="P167" i="5"/>
  <c r="BK167" i="5"/>
  <c r="BK166" i="5" s="1"/>
  <c r="J166" i="5" s="1"/>
  <c r="J167" i="5"/>
  <c r="J63" i="5"/>
  <c r="BI162" i="5"/>
  <c r="BH162" i="5"/>
  <c r="BG162" i="5"/>
  <c r="BF162" i="5"/>
  <c r="T162" i="5"/>
  <c r="R162" i="5"/>
  <c r="P162" i="5"/>
  <c r="BK162" i="5"/>
  <c r="J162" i="5"/>
  <c r="BE162" i="5" s="1"/>
  <c r="BI157" i="5"/>
  <c r="BH157" i="5"/>
  <c r="BG157" i="5"/>
  <c r="BF157" i="5"/>
  <c r="T157" i="5"/>
  <c r="R157" i="5"/>
  <c r="P157" i="5"/>
  <c r="BK157" i="5"/>
  <c r="BK156" i="5" s="1"/>
  <c r="J156" i="5" s="1"/>
  <c r="J62" i="5" s="1"/>
  <c r="J157" i="5"/>
  <c r="BE157" i="5" s="1"/>
  <c r="BI153" i="5"/>
  <c r="BH153" i="5"/>
  <c r="BG153" i="5"/>
  <c r="BF153" i="5"/>
  <c r="BE153" i="5"/>
  <c r="T153" i="5"/>
  <c r="R153" i="5"/>
  <c r="R152" i="5" s="1"/>
  <c r="P153" i="5"/>
  <c r="P152" i="5" s="1"/>
  <c r="BK153" i="5"/>
  <c r="BK152" i="5" s="1"/>
  <c r="J152" i="5" s="1"/>
  <c r="J61" i="5" s="1"/>
  <c r="J153" i="5"/>
  <c r="BI149" i="5"/>
  <c r="BH149" i="5"/>
  <c r="BG149" i="5"/>
  <c r="BF149" i="5"/>
  <c r="T149" i="5"/>
  <c r="R149" i="5"/>
  <c r="P149" i="5"/>
  <c r="BK149" i="5"/>
  <c r="J149" i="5"/>
  <c r="BE149" i="5" s="1"/>
  <c r="BI148" i="5"/>
  <c r="BH148" i="5"/>
  <c r="BG148" i="5"/>
  <c r="BF148" i="5"/>
  <c r="T148" i="5"/>
  <c r="R148" i="5"/>
  <c r="P148" i="5"/>
  <c r="BK148" i="5"/>
  <c r="J148" i="5"/>
  <c r="BE148" i="5" s="1"/>
  <c r="BI143" i="5"/>
  <c r="BH143" i="5"/>
  <c r="BG143" i="5"/>
  <c r="BF143" i="5"/>
  <c r="T143" i="5"/>
  <c r="R143" i="5"/>
  <c r="P143" i="5"/>
  <c r="BK143" i="5"/>
  <c r="J143" i="5"/>
  <c r="BE143" i="5" s="1"/>
  <c r="BI139" i="5"/>
  <c r="BH139" i="5"/>
  <c r="BG139" i="5"/>
  <c r="BF139" i="5"/>
  <c r="T139" i="5"/>
  <c r="R139" i="5"/>
  <c r="P139" i="5"/>
  <c r="BK139" i="5"/>
  <c r="J139" i="5"/>
  <c r="BE139" i="5" s="1"/>
  <c r="BI138" i="5"/>
  <c r="BH138" i="5"/>
  <c r="BG138" i="5"/>
  <c r="BF138" i="5"/>
  <c r="T138" i="5"/>
  <c r="R138" i="5"/>
  <c r="P138" i="5"/>
  <c r="BK138" i="5"/>
  <c r="J138" i="5"/>
  <c r="BE138" i="5" s="1"/>
  <c r="BI133" i="5"/>
  <c r="BH133" i="5"/>
  <c r="BG133" i="5"/>
  <c r="BF133" i="5"/>
  <c r="T133" i="5"/>
  <c r="R133" i="5"/>
  <c r="P133" i="5"/>
  <c r="BK133" i="5"/>
  <c r="J133" i="5"/>
  <c r="BE133" i="5" s="1"/>
  <c r="BI129" i="5"/>
  <c r="BH129" i="5"/>
  <c r="BG129" i="5"/>
  <c r="BF129" i="5"/>
  <c r="T129" i="5"/>
  <c r="R129" i="5"/>
  <c r="R128" i="5" s="1"/>
  <c r="P129" i="5"/>
  <c r="BK129" i="5"/>
  <c r="BK128" i="5" s="1"/>
  <c r="J129" i="5"/>
  <c r="BE129" i="5" s="1"/>
  <c r="BI124" i="5"/>
  <c r="BH124" i="5"/>
  <c r="BG124" i="5"/>
  <c r="BF124" i="5"/>
  <c r="BE124" i="5"/>
  <c r="T124" i="5"/>
  <c r="R124" i="5"/>
  <c r="P124" i="5"/>
  <c r="BK124" i="5"/>
  <c r="J124" i="5"/>
  <c r="BI121" i="5"/>
  <c r="BH121" i="5"/>
  <c r="BG121" i="5"/>
  <c r="BF121" i="5"/>
  <c r="BE121" i="5"/>
  <c r="T121" i="5"/>
  <c r="R121" i="5"/>
  <c r="P121" i="5"/>
  <c r="BK121" i="5"/>
  <c r="J121" i="5"/>
  <c r="BI116" i="5"/>
  <c r="BH116" i="5"/>
  <c r="BG116" i="5"/>
  <c r="BF116" i="5"/>
  <c r="BE116" i="5"/>
  <c r="T116" i="5"/>
  <c r="R116" i="5"/>
  <c r="P116" i="5"/>
  <c r="BK116" i="5"/>
  <c r="J116" i="5"/>
  <c r="BI111" i="5"/>
  <c r="BH111" i="5"/>
  <c r="BG111" i="5"/>
  <c r="BF111" i="5"/>
  <c r="BE111" i="5"/>
  <c r="T111" i="5"/>
  <c r="R111" i="5"/>
  <c r="P111" i="5"/>
  <c r="BK111" i="5"/>
  <c r="J111" i="5"/>
  <c r="BI106" i="5"/>
  <c r="BH106" i="5"/>
  <c r="BG106" i="5"/>
  <c r="BF106" i="5"/>
  <c r="BE106" i="5"/>
  <c r="T106" i="5"/>
  <c r="T105" i="5" s="1"/>
  <c r="R106" i="5"/>
  <c r="R105" i="5" s="1"/>
  <c r="P106" i="5"/>
  <c r="BK106" i="5"/>
  <c r="BK105" i="5" s="1"/>
  <c r="J105" i="5" s="1"/>
  <c r="J106" i="5"/>
  <c r="J59" i="5"/>
  <c r="BI102" i="5"/>
  <c r="BH102" i="5"/>
  <c r="BG102" i="5"/>
  <c r="BF102" i="5"/>
  <c r="T102" i="5"/>
  <c r="R102" i="5"/>
  <c r="P102" i="5"/>
  <c r="BK102" i="5"/>
  <c r="J102" i="5"/>
  <c r="BE102" i="5" s="1"/>
  <c r="BI98" i="5"/>
  <c r="BH98" i="5"/>
  <c r="BG98" i="5"/>
  <c r="BF98" i="5"/>
  <c r="T98" i="5"/>
  <c r="R98" i="5"/>
  <c r="P98" i="5"/>
  <c r="BK98" i="5"/>
  <c r="J98" i="5"/>
  <c r="BE98" i="5" s="1"/>
  <c r="BI95" i="5"/>
  <c r="BH95" i="5"/>
  <c r="BG95" i="5"/>
  <c r="BF95" i="5"/>
  <c r="T95" i="5"/>
  <c r="R95" i="5"/>
  <c r="P95" i="5"/>
  <c r="BK95" i="5"/>
  <c r="J95" i="5"/>
  <c r="BE95" i="5" s="1"/>
  <c r="BI94" i="5"/>
  <c r="BH94" i="5"/>
  <c r="BG94" i="5"/>
  <c r="BF94" i="5"/>
  <c r="T94" i="5"/>
  <c r="R94" i="5"/>
  <c r="P94" i="5"/>
  <c r="BK94" i="5"/>
  <c r="J94" i="5"/>
  <c r="BE94" i="5" s="1"/>
  <c r="BI93" i="5"/>
  <c r="BH93" i="5"/>
  <c r="BG93" i="5"/>
  <c r="BF93" i="5"/>
  <c r="T93" i="5"/>
  <c r="R93" i="5"/>
  <c r="P93" i="5"/>
  <c r="BK93" i="5"/>
  <c r="J93" i="5"/>
  <c r="BE93" i="5" s="1"/>
  <c r="BI89" i="5"/>
  <c r="BH89" i="5"/>
  <c r="BG89" i="5"/>
  <c r="BF89" i="5"/>
  <c r="T89" i="5"/>
  <c r="R89" i="5"/>
  <c r="P89" i="5"/>
  <c r="BK89" i="5"/>
  <c r="J89" i="5"/>
  <c r="BE89" i="5" s="1"/>
  <c r="BI88" i="5"/>
  <c r="BH88" i="5"/>
  <c r="F33" i="5" s="1"/>
  <c r="BC55" i="1" s="1"/>
  <c r="BG88" i="5"/>
  <c r="BF88" i="5"/>
  <c r="F31" i="5" s="1"/>
  <c r="BA55" i="1" s="1"/>
  <c r="T88" i="5"/>
  <c r="R88" i="5"/>
  <c r="P88" i="5"/>
  <c r="BK88" i="5"/>
  <c r="BK87" i="5" s="1"/>
  <c r="J87" i="5" s="1"/>
  <c r="J58" i="5" s="1"/>
  <c r="J88" i="5"/>
  <c r="BE88" i="5" s="1"/>
  <c r="J81" i="5"/>
  <c r="F81" i="5"/>
  <c r="J79" i="5"/>
  <c r="F79" i="5"/>
  <c r="E77" i="5"/>
  <c r="J51" i="5"/>
  <c r="F51" i="5"/>
  <c r="F49" i="5"/>
  <c r="E47" i="5"/>
  <c r="J18" i="5"/>
  <c r="E18" i="5"/>
  <c r="F82" i="5" s="1"/>
  <c r="J17" i="5"/>
  <c r="J12" i="5"/>
  <c r="J49" i="5" s="1"/>
  <c r="E7" i="5"/>
  <c r="E75" i="5" s="1"/>
  <c r="BK149" i="4"/>
  <c r="J149" i="4" s="1"/>
  <c r="J60" i="4" s="1"/>
  <c r="AY54" i="1"/>
  <c r="AX54" i="1"/>
  <c r="BI206" i="4"/>
  <c r="BH206" i="4"/>
  <c r="BG206" i="4"/>
  <c r="BF206" i="4"/>
  <c r="BE206" i="4"/>
  <c r="T206" i="4"/>
  <c r="T205" i="4" s="1"/>
  <c r="R206" i="4"/>
  <c r="R205" i="4" s="1"/>
  <c r="P206" i="4"/>
  <c r="P205" i="4" s="1"/>
  <c r="BK206" i="4"/>
  <c r="BK205" i="4" s="1"/>
  <c r="J205" i="4" s="1"/>
  <c r="J63" i="4" s="1"/>
  <c r="J206" i="4"/>
  <c r="BI204" i="4"/>
  <c r="BH204" i="4"/>
  <c r="BG204" i="4"/>
  <c r="BF204" i="4"/>
  <c r="T204" i="4"/>
  <c r="R204" i="4"/>
  <c r="P204" i="4"/>
  <c r="BK204" i="4"/>
  <c r="J204" i="4"/>
  <c r="BE204" i="4" s="1"/>
  <c r="BI203" i="4"/>
  <c r="BH203" i="4"/>
  <c r="BG203" i="4"/>
  <c r="BF203" i="4"/>
  <c r="T203" i="4"/>
  <c r="R203" i="4"/>
  <c r="P203" i="4"/>
  <c r="BK203" i="4"/>
  <c r="J203" i="4"/>
  <c r="BE203" i="4" s="1"/>
  <c r="BI202" i="4"/>
  <c r="BH202" i="4"/>
  <c r="BG202" i="4"/>
  <c r="BF202" i="4"/>
  <c r="T202" i="4"/>
  <c r="R202" i="4"/>
  <c r="P202" i="4"/>
  <c r="BK202" i="4"/>
  <c r="J202" i="4"/>
  <c r="BE202" i="4" s="1"/>
  <c r="BI201" i="4"/>
  <c r="BH201" i="4"/>
  <c r="BG201" i="4"/>
  <c r="BF201" i="4"/>
  <c r="T201" i="4"/>
  <c r="R201" i="4"/>
  <c r="P201" i="4"/>
  <c r="BK201" i="4"/>
  <c r="J201" i="4"/>
  <c r="BE201" i="4" s="1"/>
  <c r="BI198" i="4"/>
  <c r="BH198" i="4"/>
  <c r="BG198" i="4"/>
  <c r="BF198" i="4"/>
  <c r="T198" i="4"/>
  <c r="R198" i="4"/>
  <c r="P198" i="4"/>
  <c r="BK198" i="4"/>
  <c r="J198" i="4"/>
  <c r="BE198" i="4" s="1"/>
  <c r="BI197" i="4"/>
  <c r="BH197" i="4"/>
  <c r="BG197" i="4"/>
  <c r="BF197" i="4"/>
  <c r="T197" i="4"/>
  <c r="T196" i="4" s="1"/>
  <c r="R197" i="4"/>
  <c r="R196" i="4" s="1"/>
  <c r="P197" i="4"/>
  <c r="P196" i="4" s="1"/>
  <c r="BK197" i="4"/>
  <c r="BK196" i="4" s="1"/>
  <c r="J196" i="4" s="1"/>
  <c r="J62" i="4" s="1"/>
  <c r="J197" i="4"/>
  <c r="BE197" i="4" s="1"/>
  <c r="BI195" i="4"/>
  <c r="BH195" i="4"/>
  <c r="BG195" i="4"/>
  <c r="BF195" i="4"/>
  <c r="BE195" i="4"/>
  <c r="T195" i="4"/>
  <c r="R195" i="4"/>
  <c r="P195" i="4"/>
  <c r="BK195" i="4"/>
  <c r="J195" i="4"/>
  <c r="BI194" i="4"/>
  <c r="BH194" i="4"/>
  <c r="BG194" i="4"/>
  <c r="BF194" i="4"/>
  <c r="BE194" i="4"/>
  <c r="T194" i="4"/>
  <c r="R194" i="4"/>
  <c r="P194" i="4"/>
  <c r="BK194" i="4"/>
  <c r="J194" i="4"/>
  <c r="BI193" i="4"/>
  <c r="BH193" i="4"/>
  <c r="BG193" i="4"/>
  <c r="BF193" i="4"/>
  <c r="BE193" i="4"/>
  <c r="T193" i="4"/>
  <c r="R193" i="4"/>
  <c r="P193" i="4"/>
  <c r="BK193" i="4"/>
  <c r="J193" i="4"/>
  <c r="BI192" i="4"/>
  <c r="BH192" i="4"/>
  <c r="BG192" i="4"/>
  <c r="BF192" i="4"/>
  <c r="BE192" i="4"/>
  <c r="T192" i="4"/>
  <c r="R192" i="4"/>
  <c r="P192" i="4"/>
  <c r="BK192" i="4"/>
  <c r="J192" i="4"/>
  <c r="BI191" i="4"/>
  <c r="BH191" i="4"/>
  <c r="BG191" i="4"/>
  <c r="BF191" i="4"/>
  <c r="BE191" i="4"/>
  <c r="T191" i="4"/>
  <c r="R191" i="4"/>
  <c r="P191" i="4"/>
  <c r="BK191" i="4"/>
  <c r="J191" i="4"/>
  <c r="BI187" i="4"/>
  <c r="BH187" i="4"/>
  <c r="BG187" i="4"/>
  <c r="BF187" i="4"/>
  <c r="BE187" i="4"/>
  <c r="T187" i="4"/>
  <c r="R187" i="4"/>
  <c r="P187" i="4"/>
  <c r="BK187" i="4"/>
  <c r="J187" i="4"/>
  <c r="BI184" i="4"/>
  <c r="BH184" i="4"/>
  <c r="BG184" i="4"/>
  <c r="BF184" i="4"/>
  <c r="BE184" i="4"/>
  <c r="T184" i="4"/>
  <c r="R184" i="4"/>
  <c r="P184" i="4"/>
  <c r="BK184" i="4"/>
  <c r="J184" i="4"/>
  <c r="BI183" i="4"/>
  <c r="BH183" i="4"/>
  <c r="BG183" i="4"/>
  <c r="BF183" i="4"/>
  <c r="BE183" i="4"/>
  <c r="T183" i="4"/>
  <c r="R183" i="4"/>
  <c r="P183" i="4"/>
  <c r="BK183" i="4"/>
  <c r="J183" i="4"/>
  <c r="BI182" i="4"/>
  <c r="BH182" i="4"/>
  <c r="BG182" i="4"/>
  <c r="BF182" i="4"/>
  <c r="BE182" i="4"/>
  <c r="T182" i="4"/>
  <c r="R182" i="4"/>
  <c r="P182" i="4"/>
  <c r="BK182" i="4"/>
  <c r="J182" i="4"/>
  <c r="BI181" i="4"/>
  <c r="BH181" i="4"/>
  <c r="BG181" i="4"/>
  <c r="BF181" i="4"/>
  <c r="BE181" i="4"/>
  <c r="T181" i="4"/>
  <c r="R181" i="4"/>
  <c r="P181" i="4"/>
  <c r="BK181" i="4"/>
  <c r="J181" i="4"/>
  <c r="BI180" i="4"/>
  <c r="BH180" i="4"/>
  <c r="BG180" i="4"/>
  <c r="BF180" i="4"/>
  <c r="BE180" i="4"/>
  <c r="T180" i="4"/>
  <c r="R180" i="4"/>
  <c r="P180" i="4"/>
  <c r="BK180" i="4"/>
  <c r="J180" i="4"/>
  <c r="BI179" i="4"/>
  <c r="BH179" i="4"/>
  <c r="BG179" i="4"/>
  <c r="BF179" i="4"/>
  <c r="BE179" i="4"/>
  <c r="T179" i="4"/>
  <c r="R179" i="4"/>
  <c r="P179" i="4"/>
  <c r="BK179" i="4"/>
  <c r="J179" i="4"/>
  <c r="BI178" i="4"/>
  <c r="BH178" i="4"/>
  <c r="BG178" i="4"/>
  <c r="BF178" i="4"/>
  <c r="BE178" i="4"/>
  <c r="T178" i="4"/>
  <c r="R178" i="4"/>
  <c r="P178" i="4"/>
  <c r="BK178" i="4"/>
  <c r="J178" i="4"/>
  <c r="BI177" i="4"/>
  <c r="BH177" i="4"/>
  <c r="BG177" i="4"/>
  <c r="BF177" i="4"/>
  <c r="BE177" i="4"/>
  <c r="T177" i="4"/>
  <c r="R177" i="4"/>
  <c r="P177" i="4"/>
  <c r="BK177" i="4"/>
  <c r="J177" i="4"/>
  <c r="BI173" i="4"/>
  <c r="BH173" i="4"/>
  <c r="BG173" i="4"/>
  <c r="BF173" i="4"/>
  <c r="BE173" i="4"/>
  <c r="T173" i="4"/>
  <c r="T172" i="4" s="1"/>
  <c r="R173" i="4"/>
  <c r="R172" i="4" s="1"/>
  <c r="P173" i="4"/>
  <c r="P172" i="4" s="1"/>
  <c r="BK173" i="4"/>
  <c r="BK172" i="4" s="1"/>
  <c r="J172" i="4" s="1"/>
  <c r="J61" i="4" s="1"/>
  <c r="J173" i="4"/>
  <c r="BI168" i="4"/>
  <c r="BH168" i="4"/>
  <c r="BG168" i="4"/>
  <c r="BF168" i="4"/>
  <c r="T168" i="4"/>
  <c r="R168" i="4"/>
  <c r="P168" i="4"/>
  <c r="BK168" i="4"/>
  <c r="J168" i="4"/>
  <c r="BE168" i="4" s="1"/>
  <c r="BI164" i="4"/>
  <c r="BH164" i="4"/>
  <c r="BG164" i="4"/>
  <c r="BF164" i="4"/>
  <c r="T164" i="4"/>
  <c r="R164" i="4"/>
  <c r="P164" i="4"/>
  <c r="BK164" i="4"/>
  <c r="J164" i="4"/>
  <c r="BE164" i="4" s="1"/>
  <c r="BI163" i="4"/>
  <c r="BH163" i="4"/>
  <c r="BG163" i="4"/>
  <c r="BF163" i="4"/>
  <c r="T163" i="4"/>
  <c r="R163" i="4"/>
  <c r="P163" i="4"/>
  <c r="BK163" i="4"/>
  <c r="J163" i="4"/>
  <c r="BE163" i="4" s="1"/>
  <c r="BI159" i="4"/>
  <c r="BH159" i="4"/>
  <c r="BG159" i="4"/>
  <c r="BF159" i="4"/>
  <c r="T159" i="4"/>
  <c r="R159" i="4"/>
  <c r="P159" i="4"/>
  <c r="BK159" i="4"/>
  <c r="J159" i="4"/>
  <c r="BE159" i="4" s="1"/>
  <c r="BI154" i="4"/>
  <c r="BH154" i="4"/>
  <c r="BG154" i="4"/>
  <c r="BF154" i="4"/>
  <c r="T154" i="4"/>
  <c r="R154" i="4"/>
  <c r="P154" i="4"/>
  <c r="BK154" i="4"/>
  <c r="J154" i="4"/>
  <c r="BE154" i="4" s="1"/>
  <c r="BI150" i="4"/>
  <c r="BH150" i="4"/>
  <c r="BG150" i="4"/>
  <c r="BF150" i="4"/>
  <c r="T150" i="4"/>
  <c r="T149" i="4" s="1"/>
  <c r="R150" i="4"/>
  <c r="R149" i="4" s="1"/>
  <c r="P150" i="4"/>
  <c r="P149" i="4" s="1"/>
  <c r="BK150" i="4"/>
  <c r="J150" i="4"/>
  <c r="BE150" i="4" s="1"/>
  <c r="BI145" i="4"/>
  <c r="BH145" i="4"/>
  <c r="BG145" i="4"/>
  <c r="BF145" i="4"/>
  <c r="BE145" i="4"/>
  <c r="T145" i="4"/>
  <c r="T144" i="4" s="1"/>
  <c r="R145" i="4"/>
  <c r="R144" i="4" s="1"/>
  <c r="R84" i="4" s="1"/>
  <c r="R83" i="4" s="1"/>
  <c r="P145" i="4"/>
  <c r="P144" i="4" s="1"/>
  <c r="BK145" i="4"/>
  <c r="BK144" i="4" s="1"/>
  <c r="J144" i="4" s="1"/>
  <c r="J59" i="4" s="1"/>
  <c r="J145" i="4"/>
  <c r="BI143" i="4"/>
  <c r="BH143" i="4"/>
  <c r="BG143" i="4"/>
  <c r="BF143" i="4"/>
  <c r="T143" i="4"/>
  <c r="R143" i="4"/>
  <c r="P143" i="4"/>
  <c r="BK143" i="4"/>
  <c r="J143" i="4"/>
  <c r="BE143" i="4" s="1"/>
  <c r="BI140" i="4"/>
  <c r="BH140" i="4"/>
  <c r="BG140" i="4"/>
  <c r="BF140" i="4"/>
  <c r="T140" i="4"/>
  <c r="R140" i="4"/>
  <c r="P140" i="4"/>
  <c r="BK140" i="4"/>
  <c r="J140" i="4"/>
  <c r="BE140" i="4" s="1"/>
  <c r="BI137" i="4"/>
  <c r="BH137" i="4"/>
  <c r="BG137" i="4"/>
  <c r="BF137" i="4"/>
  <c r="T137" i="4"/>
  <c r="R137" i="4"/>
  <c r="P137" i="4"/>
  <c r="BK137" i="4"/>
  <c r="J137" i="4"/>
  <c r="BE137" i="4" s="1"/>
  <c r="BI133" i="4"/>
  <c r="BH133" i="4"/>
  <c r="BG133" i="4"/>
  <c r="BF133" i="4"/>
  <c r="T133" i="4"/>
  <c r="R133" i="4"/>
  <c r="P133" i="4"/>
  <c r="BK133" i="4"/>
  <c r="J133" i="4"/>
  <c r="BE133" i="4" s="1"/>
  <c r="BI129" i="4"/>
  <c r="BH129" i="4"/>
  <c r="BG129" i="4"/>
  <c r="BF129" i="4"/>
  <c r="T129" i="4"/>
  <c r="R129" i="4"/>
  <c r="P129" i="4"/>
  <c r="BK129" i="4"/>
  <c r="J129" i="4"/>
  <c r="BE129" i="4" s="1"/>
  <c r="BI125" i="4"/>
  <c r="BH125" i="4"/>
  <c r="BG125" i="4"/>
  <c r="BF125" i="4"/>
  <c r="T125" i="4"/>
  <c r="R125" i="4"/>
  <c r="P125" i="4"/>
  <c r="BK125" i="4"/>
  <c r="J125" i="4"/>
  <c r="BE125" i="4" s="1"/>
  <c r="BI124" i="4"/>
  <c r="BH124" i="4"/>
  <c r="BG124" i="4"/>
  <c r="BF124" i="4"/>
  <c r="T124" i="4"/>
  <c r="R124" i="4"/>
  <c r="P124" i="4"/>
  <c r="BK124" i="4"/>
  <c r="J124" i="4"/>
  <c r="BE124" i="4" s="1"/>
  <c r="BI120" i="4"/>
  <c r="BH120" i="4"/>
  <c r="BG120" i="4"/>
  <c r="BF120" i="4"/>
  <c r="T120" i="4"/>
  <c r="R120" i="4"/>
  <c r="P120" i="4"/>
  <c r="BK120" i="4"/>
  <c r="J120" i="4"/>
  <c r="BE120" i="4" s="1"/>
  <c r="BI116" i="4"/>
  <c r="BH116" i="4"/>
  <c r="BG116" i="4"/>
  <c r="BF116" i="4"/>
  <c r="T116" i="4"/>
  <c r="R116" i="4"/>
  <c r="P116" i="4"/>
  <c r="BK116" i="4"/>
  <c r="J116" i="4"/>
  <c r="BE116" i="4" s="1"/>
  <c r="BI115" i="4"/>
  <c r="BH115" i="4"/>
  <c r="BG115" i="4"/>
  <c r="BF115" i="4"/>
  <c r="T115" i="4"/>
  <c r="R115" i="4"/>
  <c r="P115" i="4"/>
  <c r="BK115" i="4"/>
  <c r="J115" i="4"/>
  <c r="BE115" i="4" s="1"/>
  <c r="BI110" i="4"/>
  <c r="BH110" i="4"/>
  <c r="BG110" i="4"/>
  <c r="BF110" i="4"/>
  <c r="T110" i="4"/>
  <c r="R110" i="4"/>
  <c r="P110" i="4"/>
  <c r="BK110" i="4"/>
  <c r="J110" i="4"/>
  <c r="BE110" i="4" s="1"/>
  <c r="BI106" i="4"/>
  <c r="BH106" i="4"/>
  <c r="BG106" i="4"/>
  <c r="BF106" i="4"/>
  <c r="T106" i="4"/>
  <c r="R106" i="4"/>
  <c r="P106" i="4"/>
  <c r="BK106" i="4"/>
  <c r="J106" i="4"/>
  <c r="BE106" i="4" s="1"/>
  <c r="BI102" i="4"/>
  <c r="BH102" i="4"/>
  <c r="BG102" i="4"/>
  <c r="BF102" i="4"/>
  <c r="T102" i="4"/>
  <c r="R102" i="4"/>
  <c r="P102" i="4"/>
  <c r="BK102" i="4"/>
  <c r="J102" i="4"/>
  <c r="BE102" i="4" s="1"/>
  <c r="BI98" i="4"/>
  <c r="BH98" i="4"/>
  <c r="BG98" i="4"/>
  <c r="BF98" i="4"/>
  <c r="T98" i="4"/>
  <c r="R98" i="4"/>
  <c r="P98" i="4"/>
  <c r="BK98" i="4"/>
  <c r="J98" i="4"/>
  <c r="BE98" i="4" s="1"/>
  <c r="BI94" i="4"/>
  <c r="BH94" i="4"/>
  <c r="BG94" i="4"/>
  <c r="BF94" i="4"/>
  <c r="T94" i="4"/>
  <c r="R94" i="4"/>
  <c r="P94" i="4"/>
  <c r="BK94" i="4"/>
  <c r="J94" i="4"/>
  <c r="BE94" i="4" s="1"/>
  <c r="BI90" i="4"/>
  <c r="BH90" i="4"/>
  <c r="BG90" i="4"/>
  <c r="BF90" i="4"/>
  <c r="T90" i="4"/>
  <c r="R90" i="4"/>
  <c r="P90" i="4"/>
  <c r="BK90" i="4"/>
  <c r="J90" i="4"/>
  <c r="BE90" i="4" s="1"/>
  <c r="BI86" i="4"/>
  <c r="F34" i="4" s="1"/>
  <c r="BD54" i="1" s="1"/>
  <c r="BH86" i="4"/>
  <c r="F33" i="4" s="1"/>
  <c r="BC54" i="1" s="1"/>
  <c r="BG86" i="4"/>
  <c r="F32" i="4" s="1"/>
  <c r="BB54" i="1" s="1"/>
  <c r="BF86" i="4"/>
  <c r="F31" i="4" s="1"/>
  <c r="BA54" i="1" s="1"/>
  <c r="T86" i="4"/>
  <c r="T85" i="4" s="1"/>
  <c r="R86" i="4"/>
  <c r="R85" i="4" s="1"/>
  <c r="P86" i="4"/>
  <c r="P85" i="4" s="1"/>
  <c r="BK86" i="4"/>
  <c r="BK85" i="4" s="1"/>
  <c r="J86" i="4"/>
  <c r="BE86" i="4" s="1"/>
  <c r="J79" i="4"/>
  <c r="F79" i="4"/>
  <c r="J77" i="4"/>
  <c r="F77" i="4"/>
  <c r="E75" i="4"/>
  <c r="J51" i="4"/>
  <c r="F51" i="4"/>
  <c r="F49" i="4"/>
  <c r="E47" i="4"/>
  <c r="J18" i="4"/>
  <c r="E18" i="4"/>
  <c r="F80" i="4" s="1"/>
  <c r="J17" i="4"/>
  <c r="J12" i="4"/>
  <c r="J49" i="4" s="1"/>
  <c r="E7" i="4"/>
  <c r="E73" i="4" s="1"/>
  <c r="R594" i="3"/>
  <c r="T586" i="3"/>
  <c r="P586" i="3"/>
  <c r="R459" i="3"/>
  <c r="T354" i="3"/>
  <c r="P354" i="3"/>
  <c r="AY53" i="1"/>
  <c r="AX53" i="1"/>
  <c r="BI595" i="3"/>
  <c r="BH595" i="3"/>
  <c r="BG595" i="3"/>
  <c r="BF595" i="3"/>
  <c r="T595" i="3"/>
  <c r="T594" i="3" s="1"/>
  <c r="R595" i="3"/>
  <c r="P595" i="3"/>
  <c r="P594" i="3" s="1"/>
  <c r="BK595" i="3"/>
  <c r="BK594" i="3" s="1"/>
  <c r="J594" i="3" s="1"/>
  <c r="J65" i="3" s="1"/>
  <c r="J595" i="3"/>
  <c r="BE595" i="3" s="1"/>
  <c r="BI593" i="3"/>
  <c r="BH593" i="3"/>
  <c r="BG593" i="3"/>
  <c r="BF593" i="3"/>
  <c r="BE593" i="3"/>
  <c r="T593" i="3"/>
  <c r="R593" i="3"/>
  <c r="P593" i="3"/>
  <c r="BK593" i="3"/>
  <c r="J593" i="3"/>
  <c r="BI592" i="3"/>
  <c r="BH592" i="3"/>
  <c r="BG592" i="3"/>
  <c r="BF592" i="3"/>
  <c r="BE592" i="3"/>
  <c r="T592" i="3"/>
  <c r="R592" i="3"/>
  <c r="P592" i="3"/>
  <c r="BK592" i="3"/>
  <c r="J592" i="3"/>
  <c r="BI591" i="3"/>
  <c r="BH591" i="3"/>
  <c r="BG591" i="3"/>
  <c r="BF591" i="3"/>
  <c r="BE591" i="3"/>
  <c r="T591" i="3"/>
  <c r="R591" i="3"/>
  <c r="P591" i="3"/>
  <c r="BK591" i="3"/>
  <c r="J591" i="3"/>
  <c r="BI588" i="3"/>
  <c r="BH588" i="3"/>
  <c r="BG588" i="3"/>
  <c r="BF588" i="3"/>
  <c r="BE588" i="3"/>
  <c r="T588" i="3"/>
  <c r="R588" i="3"/>
  <c r="P588" i="3"/>
  <c r="BK588" i="3"/>
  <c r="J588" i="3"/>
  <c r="BI587" i="3"/>
  <c r="BH587" i="3"/>
  <c r="BG587" i="3"/>
  <c r="BF587" i="3"/>
  <c r="BE587" i="3"/>
  <c r="T587" i="3"/>
  <c r="R587" i="3"/>
  <c r="R586" i="3" s="1"/>
  <c r="P587" i="3"/>
  <c r="BK587" i="3"/>
  <c r="BK586" i="3" s="1"/>
  <c r="J586" i="3" s="1"/>
  <c r="J587" i="3"/>
  <c r="J64" i="3"/>
  <c r="BI585" i="3"/>
  <c r="BH585" i="3"/>
  <c r="BG585" i="3"/>
  <c r="BF585" i="3"/>
  <c r="T585" i="3"/>
  <c r="R585" i="3"/>
  <c r="P585" i="3"/>
  <c r="BK585" i="3"/>
  <c r="J585" i="3"/>
  <c r="BE585" i="3" s="1"/>
  <c r="BI584" i="3"/>
  <c r="BH584" i="3"/>
  <c r="BG584" i="3"/>
  <c r="BF584" i="3"/>
  <c r="T584" i="3"/>
  <c r="R584" i="3"/>
  <c r="P584" i="3"/>
  <c r="BK584" i="3"/>
  <c r="BE584" i="3"/>
  <c r="BI583" i="3"/>
  <c r="BH583" i="3"/>
  <c r="BG583" i="3"/>
  <c r="BF583" i="3"/>
  <c r="T583" i="3"/>
  <c r="R583" i="3"/>
  <c r="P583" i="3"/>
  <c r="BK583" i="3"/>
  <c r="J583" i="3"/>
  <c r="BE583" i="3" s="1"/>
  <c r="BI582" i="3"/>
  <c r="BH582" i="3"/>
  <c r="BG582" i="3"/>
  <c r="BF582" i="3"/>
  <c r="T582" i="3"/>
  <c r="R582" i="3"/>
  <c r="P582" i="3"/>
  <c r="BK582" i="3"/>
  <c r="J582" i="3"/>
  <c r="BE582" i="3" s="1"/>
  <c r="BI581" i="3"/>
  <c r="BH581" i="3"/>
  <c r="BG581" i="3"/>
  <c r="BF581" i="3"/>
  <c r="T581" i="3"/>
  <c r="R581" i="3"/>
  <c r="P581" i="3"/>
  <c r="BK581" i="3"/>
  <c r="J581" i="3"/>
  <c r="BE581" i="3" s="1"/>
  <c r="BI580" i="3"/>
  <c r="BH580" i="3"/>
  <c r="BG580" i="3"/>
  <c r="BF580" i="3"/>
  <c r="T580" i="3"/>
  <c r="R580" i="3"/>
  <c r="P580" i="3"/>
  <c r="BK580" i="3"/>
  <c r="J580" i="3"/>
  <c r="BE580" i="3" s="1"/>
  <c r="BI576" i="3"/>
  <c r="BH576" i="3"/>
  <c r="BG576" i="3"/>
  <c r="BF576" i="3"/>
  <c r="T576" i="3"/>
  <c r="R576" i="3"/>
  <c r="P576" i="3"/>
  <c r="BK576" i="3"/>
  <c r="J576" i="3"/>
  <c r="BE576" i="3" s="1"/>
  <c r="BI575" i="3"/>
  <c r="BH575" i="3"/>
  <c r="BG575" i="3"/>
  <c r="BF575" i="3"/>
  <c r="T575" i="3"/>
  <c r="R575" i="3"/>
  <c r="P575" i="3"/>
  <c r="BK575" i="3"/>
  <c r="J575" i="3"/>
  <c r="BE575" i="3" s="1"/>
  <c r="BI571" i="3"/>
  <c r="BH571" i="3"/>
  <c r="BG571" i="3"/>
  <c r="BF571" i="3"/>
  <c r="T571" i="3"/>
  <c r="R571" i="3"/>
  <c r="P571" i="3"/>
  <c r="BK571" i="3"/>
  <c r="J571" i="3"/>
  <c r="BE571" i="3" s="1"/>
  <c r="BI570" i="3"/>
  <c r="BH570" i="3"/>
  <c r="BG570" i="3"/>
  <c r="BF570" i="3"/>
  <c r="T570" i="3"/>
  <c r="R570" i="3"/>
  <c r="P570" i="3"/>
  <c r="BK570" i="3"/>
  <c r="J570" i="3"/>
  <c r="BE570" i="3" s="1"/>
  <c r="BI567" i="3"/>
  <c r="BH567" i="3"/>
  <c r="BG567" i="3"/>
  <c r="BF567" i="3"/>
  <c r="T567" i="3"/>
  <c r="R567" i="3"/>
  <c r="P567" i="3"/>
  <c r="BK567" i="3"/>
  <c r="J567" i="3"/>
  <c r="BE567" i="3" s="1"/>
  <c r="BI561" i="3"/>
  <c r="BH561" i="3"/>
  <c r="BG561" i="3"/>
  <c r="BF561" i="3"/>
  <c r="T561" i="3"/>
  <c r="R561" i="3"/>
  <c r="P561" i="3"/>
  <c r="BK561" i="3"/>
  <c r="J561" i="3"/>
  <c r="BE561" i="3" s="1"/>
  <c r="BI558" i="3"/>
  <c r="BH558" i="3"/>
  <c r="BG558" i="3"/>
  <c r="BF558" i="3"/>
  <c r="T558" i="3"/>
  <c r="R558" i="3"/>
  <c r="P558" i="3"/>
  <c r="BK558" i="3"/>
  <c r="J558" i="3"/>
  <c r="BE558" i="3" s="1"/>
  <c r="BI544" i="3"/>
  <c r="BH544" i="3"/>
  <c r="BG544" i="3"/>
  <c r="BF544" i="3"/>
  <c r="T544" i="3"/>
  <c r="R544" i="3"/>
  <c r="P544" i="3"/>
  <c r="BK544" i="3"/>
  <c r="J544" i="3"/>
  <c r="BE544" i="3" s="1"/>
  <c r="BI543" i="3"/>
  <c r="BH543" i="3"/>
  <c r="BG543" i="3"/>
  <c r="BF543" i="3"/>
  <c r="T543" i="3"/>
  <c r="R543" i="3"/>
  <c r="P543" i="3"/>
  <c r="BK543" i="3"/>
  <c r="J543" i="3"/>
  <c r="BE543" i="3" s="1"/>
  <c r="BI541" i="3"/>
  <c r="BH541" i="3"/>
  <c r="BG541" i="3"/>
  <c r="BF541" i="3"/>
  <c r="T541" i="3"/>
  <c r="R541" i="3"/>
  <c r="P541" i="3"/>
  <c r="BK541" i="3"/>
  <c r="J541" i="3"/>
  <c r="BE541" i="3" s="1"/>
  <c r="BI534" i="3"/>
  <c r="BH534" i="3"/>
  <c r="BG534" i="3"/>
  <c r="BF534" i="3"/>
  <c r="T534" i="3"/>
  <c r="R534" i="3"/>
  <c r="P534" i="3"/>
  <c r="BK534" i="3"/>
  <c r="J534" i="3"/>
  <c r="BE534" i="3" s="1"/>
  <c r="BI532" i="3"/>
  <c r="BH532" i="3"/>
  <c r="BG532" i="3"/>
  <c r="BF532" i="3"/>
  <c r="T532" i="3"/>
  <c r="R532" i="3"/>
  <c r="P532" i="3"/>
  <c r="BK532" i="3"/>
  <c r="J532" i="3"/>
  <c r="BE532" i="3" s="1"/>
  <c r="BI527" i="3"/>
  <c r="BH527" i="3"/>
  <c r="BG527" i="3"/>
  <c r="BF527" i="3"/>
  <c r="T527" i="3"/>
  <c r="R527" i="3"/>
  <c r="P527" i="3"/>
  <c r="BK527" i="3"/>
  <c r="J527" i="3"/>
  <c r="BE527" i="3" s="1"/>
  <c r="BI524" i="3"/>
  <c r="BH524" i="3"/>
  <c r="BG524" i="3"/>
  <c r="BF524" i="3"/>
  <c r="T524" i="3"/>
  <c r="R524" i="3"/>
  <c r="P524" i="3"/>
  <c r="BK524" i="3"/>
  <c r="J524" i="3"/>
  <c r="BE524" i="3" s="1"/>
  <c r="BI519" i="3"/>
  <c r="BH519" i="3"/>
  <c r="BG519" i="3"/>
  <c r="BF519" i="3"/>
  <c r="T519" i="3"/>
  <c r="R519" i="3"/>
  <c r="P519" i="3"/>
  <c r="BK519" i="3"/>
  <c r="J519" i="3"/>
  <c r="BE519" i="3" s="1"/>
  <c r="BI516" i="3"/>
  <c r="BH516" i="3"/>
  <c r="BG516" i="3"/>
  <c r="BF516" i="3"/>
  <c r="T516" i="3"/>
  <c r="R516" i="3"/>
  <c r="P516" i="3"/>
  <c r="BK516" i="3"/>
  <c r="J516" i="3"/>
  <c r="BE516" i="3" s="1"/>
  <c r="BI509" i="3"/>
  <c r="BH509" i="3"/>
  <c r="BG509" i="3"/>
  <c r="BF509" i="3"/>
  <c r="T509" i="3"/>
  <c r="R509" i="3"/>
  <c r="P509" i="3"/>
  <c r="BK509" i="3"/>
  <c r="J509" i="3"/>
  <c r="BE509" i="3" s="1"/>
  <c r="BI502" i="3"/>
  <c r="BH502" i="3"/>
  <c r="BG502" i="3"/>
  <c r="BF502" i="3"/>
  <c r="T502" i="3"/>
  <c r="R502" i="3"/>
  <c r="P502" i="3"/>
  <c r="BK502" i="3"/>
  <c r="J502" i="3"/>
  <c r="BE502" i="3" s="1"/>
  <c r="BI501" i="3"/>
  <c r="BH501" i="3"/>
  <c r="BG501" i="3"/>
  <c r="BF501" i="3"/>
  <c r="T501" i="3"/>
  <c r="R501" i="3"/>
  <c r="P501" i="3"/>
  <c r="BK501" i="3"/>
  <c r="J501" i="3"/>
  <c r="BE501" i="3" s="1"/>
  <c r="BI500" i="3"/>
  <c r="BH500" i="3"/>
  <c r="BG500" i="3"/>
  <c r="BF500" i="3"/>
  <c r="T500" i="3"/>
  <c r="R500" i="3"/>
  <c r="P500" i="3"/>
  <c r="BK500" i="3"/>
  <c r="J500" i="3"/>
  <c r="BE500" i="3" s="1"/>
  <c r="BI499" i="3"/>
  <c r="BH499" i="3"/>
  <c r="BG499" i="3"/>
  <c r="BF499" i="3"/>
  <c r="T499" i="3"/>
  <c r="R499" i="3"/>
  <c r="P499" i="3"/>
  <c r="BK499" i="3"/>
  <c r="J499" i="3"/>
  <c r="BE499" i="3" s="1"/>
  <c r="BI498" i="3"/>
  <c r="BH498" i="3"/>
  <c r="BG498" i="3"/>
  <c r="BF498" i="3"/>
  <c r="T498" i="3"/>
  <c r="R498" i="3"/>
  <c r="P498" i="3"/>
  <c r="BK498" i="3"/>
  <c r="J498" i="3"/>
  <c r="BE498" i="3" s="1"/>
  <c r="BI497" i="3"/>
  <c r="BH497" i="3"/>
  <c r="BG497" i="3"/>
  <c r="BF497" i="3"/>
  <c r="T497" i="3"/>
  <c r="R497" i="3"/>
  <c r="P497" i="3"/>
  <c r="BK497" i="3"/>
  <c r="J497" i="3"/>
  <c r="BE497" i="3" s="1"/>
  <c r="BI493" i="3"/>
  <c r="BH493" i="3"/>
  <c r="BG493" i="3"/>
  <c r="BF493" i="3"/>
  <c r="T493" i="3"/>
  <c r="R493" i="3"/>
  <c r="P493" i="3"/>
  <c r="BK493" i="3"/>
  <c r="J493" i="3"/>
  <c r="BE493" i="3" s="1"/>
  <c r="BI489" i="3"/>
  <c r="BH489" i="3"/>
  <c r="BG489" i="3"/>
  <c r="BF489" i="3"/>
  <c r="T489" i="3"/>
  <c r="R489" i="3"/>
  <c r="P489" i="3"/>
  <c r="BK489" i="3"/>
  <c r="J489" i="3"/>
  <c r="BE489" i="3" s="1"/>
  <c r="BI483" i="3"/>
  <c r="BH483" i="3"/>
  <c r="BG483" i="3"/>
  <c r="BF483" i="3"/>
  <c r="T483" i="3"/>
  <c r="R483" i="3"/>
  <c r="P483" i="3"/>
  <c r="BK483" i="3"/>
  <c r="J483" i="3"/>
  <c r="BE483" i="3" s="1"/>
  <c r="BI479" i="3"/>
  <c r="BH479" i="3"/>
  <c r="BG479" i="3"/>
  <c r="BF479" i="3"/>
  <c r="T479" i="3"/>
  <c r="R479" i="3"/>
  <c r="P479" i="3"/>
  <c r="BK479" i="3"/>
  <c r="J479" i="3"/>
  <c r="BE479" i="3" s="1"/>
  <c r="BI475" i="3"/>
  <c r="BH475" i="3"/>
  <c r="BG475" i="3"/>
  <c r="BF475" i="3"/>
  <c r="T475" i="3"/>
  <c r="R475" i="3"/>
  <c r="P475" i="3"/>
  <c r="BK475" i="3"/>
  <c r="J475" i="3"/>
  <c r="BE475" i="3" s="1"/>
  <c r="BI468" i="3"/>
  <c r="BH468" i="3"/>
  <c r="BG468" i="3"/>
  <c r="BF468" i="3"/>
  <c r="T468" i="3"/>
  <c r="R468" i="3"/>
  <c r="P468" i="3"/>
  <c r="BK468" i="3"/>
  <c r="J468" i="3"/>
  <c r="BE468" i="3" s="1"/>
  <c r="BI467" i="3"/>
  <c r="BH467" i="3"/>
  <c r="BG467" i="3"/>
  <c r="BF467" i="3"/>
  <c r="T467" i="3"/>
  <c r="R467" i="3"/>
  <c r="P467" i="3"/>
  <c r="BK467" i="3"/>
  <c r="J467" i="3"/>
  <c r="BE467" i="3" s="1"/>
  <c r="BI466" i="3"/>
  <c r="BH466" i="3"/>
  <c r="BG466" i="3"/>
  <c r="BF466" i="3"/>
  <c r="T466" i="3"/>
  <c r="R466" i="3"/>
  <c r="P466" i="3"/>
  <c r="BK466" i="3"/>
  <c r="J466" i="3"/>
  <c r="BE466" i="3" s="1"/>
  <c r="BI465" i="3"/>
  <c r="BH465" i="3"/>
  <c r="BG465" i="3"/>
  <c r="BF465" i="3"/>
  <c r="T465" i="3"/>
  <c r="R465" i="3"/>
  <c r="P465" i="3"/>
  <c r="BK465" i="3"/>
  <c r="J465" i="3"/>
  <c r="BE465" i="3" s="1"/>
  <c r="BI460" i="3"/>
  <c r="BH460" i="3"/>
  <c r="BG460" i="3"/>
  <c r="BF460" i="3"/>
  <c r="T460" i="3"/>
  <c r="R460" i="3"/>
  <c r="P460" i="3"/>
  <c r="BK460" i="3"/>
  <c r="BK459" i="3" s="1"/>
  <c r="J459" i="3" s="1"/>
  <c r="J63" i="3" s="1"/>
  <c r="J460" i="3"/>
  <c r="BE460" i="3" s="1"/>
  <c r="BI458" i="3"/>
  <c r="BH458" i="3"/>
  <c r="BG458" i="3"/>
  <c r="BF458" i="3"/>
  <c r="BE458" i="3"/>
  <c r="T458" i="3"/>
  <c r="R458" i="3"/>
  <c r="P458" i="3"/>
  <c r="BK458" i="3"/>
  <c r="J458" i="3"/>
  <c r="BI457" i="3"/>
  <c r="BH457" i="3"/>
  <c r="BG457" i="3"/>
  <c r="BF457" i="3"/>
  <c r="BE457" i="3"/>
  <c r="T457" i="3"/>
  <c r="R457" i="3"/>
  <c r="P457" i="3"/>
  <c r="BK457" i="3"/>
  <c r="J457" i="3"/>
  <c r="BI453" i="3"/>
  <c r="BH453" i="3"/>
  <c r="BG453" i="3"/>
  <c r="BF453" i="3"/>
  <c r="BE453" i="3"/>
  <c r="T453" i="3"/>
  <c r="R453" i="3"/>
  <c r="P453" i="3"/>
  <c r="BK453" i="3"/>
  <c r="J453" i="3"/>
  <c r="BI452" i="3"/>
  <c r="BH452" i="3"/>
  <c r="BG452" i="3"/>
  <c r="BF452" i="3"/>
  <c r="BE452" i="3"/>
  <c r="T452" i="3"/>
  <c r="R452" i="3"/>
  <c r="P452" i="3"/>
  <c r="BK452" i="3"/>
  <c r="J452" i="3"/>
  <c r="BI447" i="3"/>
  <c r="BH447" i="3"/>
  <c r="BG447" i="3"/>
  <c r="BF447" i="3"/>
  <c r="BE447" i="3"/>
  <c r="T447" i="3"/>
  <c r="R447" i="3"/>
  <c r="P447" i="3"/>
  <c r="BK447" i="3"/>
  <c r="J447" i="3"/>
  <c r="BI442" i="3"/>
  <c r="BH442" i="3"/>
  <c r="BG442" i="3"/>
  <c r="BF442" i="3"/>
  <c r="BE442" i="3"/>
  <c r="T442" i="3"/>
  <c r="R442" i="3"/>
  <c r="P442" i="3"/>
  <c r="BK442" i="3"/>
  <c r="J442" i="3"/>
  <c r="BI432" i="3"/>
  <c r="BH432" i="3"/>
  <c r="BG432" i="3"/>
  <c r="BF432" i="3"/>
  <c r="BE432" i="3"/>
  <c r="T432" i="3"/>
  <c r="R432" i="3"/>
  <c r="P432" i="3"/>
  <c r="BK432" i="3"/>
  <c r="J432" i="3"/>
  <c r="BI428" i="3"/>
  <c r="BH428" i="3"/>
  <c r="BG428" i="3"/>
  <c r="BF428" i="3"/>
  <c r="BE428" i="3"/>
  <c r="T428" i="3"/>
  <c r="R428" i="3"/>
  <c r="P428" i="3"/>
  <c r="BK428" i="3"/>
  <c r="J428" i="3"/>
  <c r="BI424" i="3"/>
  <c r="BH424" i="3"/>
  <c r="BG424" i="3"/>
  <c r="BF424" i="3"/>
  <c r="BE424" i="3"/>
  <c r="T424" i="3"/>
  <c r="R424" i="3"/>
  <c r="P424" i="3"/>
  <c r="BK424" i="3"/>
  <c r="J424" i="3"/>
  <c r="BI423" i="3"/>
  <c r="BH423" i="3"/>
  <c r="BG423" i="3"/>
  <c r="BF423" i="3"/>
  <c r="BE423" i="3"/>
  <c r="T423" i="3"/>
  <c r="R423" i="3"/>
  <c r="P423" i="3"/>
  <c r="BK423" i="3"/>
  <c r="J423" i="3"/>
  <c r="BI419" i="3"/>
  <c r="BH419" i="3"/>
  <c r="BG419" i="3"/>
  <c r="BF419" i="3"/>
  <c r="BE419" i="3"/>
  <c r="T419" i="3"/>
  <c r="R419" i="3"/>
  <c r="P419" i="3"/>
  <c r="BK419" i="3"/>
  <c r="J419" i="3"/>
  <c r="BI415" i="3"/>
  <c r="BH415" i="3"/>
  <c r="BG415" i="3"/>
  <c r="BF415" i="3"/>
  <c r="BE415" i="3"/>
  <c r="T415" i="3"/>
  <c r="R415" i="3"/>
  <c r="P415" i="3"/>
  <c r="BK415" i="3"/>
  <c r="J415" i="3"/>
  <c r="BI411" i="3"/>
  <c r="BH411" i="3"/>
  <c r="BG411" i="3"/>
  <c r="BF411" i="3"/>
  <c r="BE411" i="3"/>
  <c r="T411" i="3"/>
  <c r="R411" i="3"/>
  <c r="P411" i="3"/>
  <c r="BK411" i="3"/>
  <c r="J411" i="3"/>
  <c r="BI407" i="3"/>
  <c r="BH407" i="3"/>
  <c r="BG407" i="3"/>
  <c r="BF407" i="3"/>
  <c r="BE407" i="3"/>
  <c r="T407" i="3"/>
  <c r="R407" i="3"/>
  <c r="P407" i="3"/>
  <c r="BK407" i="3"/>
  <c r="J407" i="3"/>
  <c r="BI398" i="3"/>
  <c r="BH398" i="3"/>
  <c r="BG398" i="3"/>
  <c r="BF398" i="3"/>
  <c r="BE398" i="3"/>
  <c r="T398" i="3"/>
  <c r="R398" i="3"/>
  <c r="P398" i="3"/>
  <c r="BK398" i="3"/>
  <c r="J398" i="3"/>
  <c r="BI397" i="3"/>
  <c r="BH397" i="3"/>
  <c r="BG397" i="3"/>
  <c r="BF397" i="3"/>
  <c r="BE397" i="3"/>
  <c r="T397" i="3"/>
  <c r="R397" i="3"/>
  <c r="P397" i="3"/>
  <c r="BK397" i="3"/>
  <c r="J397" i="3"/>
  <c r="BI396" i="3"/>
  <c r="BH396" i="3"/>
  <c r="BG396" i="3"/>
  <c r="BF396" i="3"/>
  <c r="BE396" i="3"/>
  <c r="T396" i="3"/>
  <c r="R396" i="3"/>
  <c r="P396" i="3"/>
  <c r="BK396" i="3"/>
  <c r="J396" i="3"/>
  <c r="BI395" i="3"/>
  <c r="BH395" i="3"/>
  <c r="BG395" i="3"/>
  <c r="BF395" i="3"/>
  <c r="BE395" i="3"/>
  <c r="T395" i="3"/>
  <c r="R395" i="3"/>
  <c r="P395" i="3"/>
  <c r="BK395" i="3"/>
  <c r="J395" i="3"/>
  <c r="BI394" i="3"/>
  <c r="BH394" i="3"/>
  <c r="BG394" i="3"/>
  <c r="BF394" i="3"/>
  <c r="BE394" i="3"/>
  <c r="T394" i="3"/>
  <c r="R394" i="3"/>
  <c r="P394" i="3"/>
  <c r="BK394" i="3"/>
  <c r="J394" i="3"/>
  <c r="BI390" i="3"/>
  <c r="BH390" i="3"/>
  <c r="BG390" i="3"/>
  <c r="BF390" i="3"/>
  <c r="BE390" i="3"/>
  <c r="T390" i="3"/>
  <c r="R390" i="3"/>
  <c r="P390" i="3"/>
  <c r="BK390" i="3"/>
  <c r="J390" i="3"/>
  <c r="BI377" i="3"/>
  <c r="BH377" i="3"/>
  <c r="BG377" i="3"/>
  <c r="BF377" i="3"/>
  <c r="BE377" i="3"/>
  <c r="T377" i="3"/>
  <c r="R377" i="3"/>
  <c r="P377" i="3"/>
  <c r="BK377" i="3"/>
  <c r="J377" i="3"/>
  <c r="BI373" i="3"/>
  <c r="BH373" i="3"/>
  <c r="BG373" i="3"/>
  <c r="BF373" i="3"/>
  <c r="BE373" i="3"/>
  <c r="T373" i="3"/>
  <c r="R373" i="3"/>
  <c r="P373" i="3"/>
  <c r="BK373" i="3"/>
  <c r="J373" i="3"/>
  <c r="BI372" i="3"/>
  <c r="BH372" i="3"/>
  <c r="BG372" i="3"/>
  <c r="BF372" i="3"/>
  <c r="BE372" i="3"/>
  <c r="T372" i="3"/>
  <c r="R372" i="3"/>
  <c r="P372" i="3"/>
  <c r="BK372" i="3"/>
  <c r="J372" i="3"/>
  <c r="BI368" i="3"/>
  <c r="BH368" i="3"/>
  <c r="BG368" i="3"/>
  <c r="BF368" i="3"/>
  <c r="BE368" i="3"/>
  <c r="T368" i="3"/>
  <c r="R368" i="3"/>
  <c r="P368" i="3"/>
  <c r="BK368" i="3"/>
  <c r="J368" i="3"/>
  <c r="BI367" i="3"/>
  <c r="BH367" i="3"/>
  <c r="BG367" i="3"/>
  <c r="BF367" i="3"/>
  <c r="BE367" i="3"/>
  <c r="T367" i="3"/>
  <c r="R367" i="3"/>
  <c r="P367" i="3"/>
  <c r="BK367" i="3"/>
  <c r="J367" i="3"/>
  <c r="BI363" i="3"/>
  <c r="BH363" i="3"/>
  <c r="BG363" i="3"/>
  <c r="BF363" i="3"/>
  <c r="BE363" i="3"/>
  <c r="T363" i="3"/>
  <c r="R363" i="3"/>
  <c r="P363" i="3"/>
  <c r="BK363" i="3"/>
  <c r="J363" i="3"/>
  <c r="BI358" i="3"/>
  <c r="BH358" i="3"/>
  <c r="BG358" i="3"/>
  <c r="BF358" i="3"/>
  <c r="BE358" i="3"/>
  <c r="T358" i="3"/>
  <c r="R358" i="3"/>
  <c r="P358" i="3"/>
  <c r="BK358" i="3"/>
  <c r="J358" i="3"/>
  <c r="BI357" i="3"/>
  <c r="BH357" i="3"/>
  <c r="BG357" i="3"/>
  <c r="BF357" i="3"/>
  <c r="BE357" i="3"/>
  <c r="T357" i="3"/>
  <c r="R357" i="3"/>
  <c r="P357" i="3"/>
  <c r="BK357" i="3"/>
  <c r="J357" i="3"/>
  <c r="BI356" i="3"/>
  <c r="BH356" i="3"/>
  <c r="BG356" i="3"/>
  <c r="BF356" i="3"/>
  <c r="BE356" i="3"/>
  <c r="T356" i="3"/>
  <c r="R356" i="3"/>
  <c r="P356" i="3"/>
  <c r="BK356" i="3"/>
  <c r="J356" i="3"/>
  <c r="BI355" i="3"/>
  <c r="BH355" i="3"/>
  <c r="BG355" i="3"/>
  <c r="BF355" i="3"/>
  <c r="BE355" i="3"/>
  <c r="T355" i="3"/>
  <c r="R355" i="3"/>
  <c r="R354" i="3" s="1"/>
  <c r="P355" i="3"/>
  <c r="BK355" i="3"/>
  <c r="BK354" i="3" s="1"/>
  <c r="J354" i="3" s="1"/>
  <c r="J355" i="3"/>
  <c r="J62" i="3"/>
  <c r="BI350" i="3"/>
  <c r="BH350" i="3"/>
  <c r="BG350" i="3"/>
  <c r="BF350" i="3"/>
  <c r="T350" i="3"/>
  <c r="R350" i="3"/>
  <c r="P350" i="3"/>
  <c r="BK350" i="3"/>
  <c r="J350" i="3"/>
  <c r="BE350" i="3" s="1"/>
  <c r="BI345" i="3"/>
  <c r="BH345" i="3"/>
  <c r="BG345" i="3"/>
  <c r="BF345" i="3"/>
  <c r="T345" i="3"/>
  <c r="R345" i="3"/>
  <c r="P345" i="3"/>
  <c r="BK345" i="3"/>
  <c r="J345" i="3"/>
  <c r="BE345" i="3" s="1"/>
  <c r="BI340" i="3"/>
  <c r="BH340" i="3"/>
  <c r="BG340" i="3"/>
  <c r="BF340" i="3"/>
  <c r="T340" i="3"/>
  <c r="R340" i="3"/>
  <c r="P340" i="3"/>
  <c r="BK340" i="3"/>
  <c r="J340" i="3"/>
  <c r="BE340" i="3" s="1"/>
  <c r="BI336" i="3"/>
  <c r="BH336" i="3"/>
  <c r="BG336" i="3"/>
  <c r="BF336" i="3"/>
  <c r="T336" i="3"/>
  <c r="R336" i="3"/>
  <c r="P336" i="3"/>
  <c r="BK336" i="3"/>
  <c r="J336" i="3"/>
  <c r="BE336" i="3" s="1"/>
  <c r="BI332" i="3"/>
  <c r="BH332" i="3"/>
  <c r="BG332" i="3"/>
  <c r="BF332" i="3"/>
  <c r="T332" i="3"/>
  <c r="R332" i="3"/>
  <c r="P332" i="3"/>
  <c r="BK332" i="3"/>
  <c r="J332" i="3"/>
  <c r="BE332" i="3" s="1"/>
  <c r="BI326" i="3"/>
  <c r="BH326" i="3"/>
  <c r="BG326" i="3"/>
  <c r="BF326" i="3"/>
  <c r="T326" i="3"/>
  <c r="R326" i="3"/>
  <c r="P326" i="3"/>
  <c r="BK326" i="3"/>
  <c r="J326" i="3"/>
  <c r="BE326" i="3" s="1"/>
  <c r="BI319" i="3"/>
  <c r="BH319" i="3"/>
  <c r="BG319" i="3"/>
  <c r="BF319" i="3"/>
  <c r="T319" i="3"/>
  <c r="R319" i="3"/>
  <c r="P319" i="3"/>
  <c r="BK319" i="3"/>
  <c r="J319" i="3"/>
  <c r="BE319" i="3" s="1"/>
  <c r="BI315" i="3"/>
  <c r="BH315" i="3"/>
  <c r="BG315" i="3"/>
  <c r="BF315" i="3"/>
  <c r="T315" i="3"/>
  <c r="R315" i="3"/>
  <c r="P315" i="3"/>
  <c r="BK315" i="3"/>
  <c r="J315" i="3"/>
  <c r="BE315" i="3" s="1"/>
  <c r="BI314" i="3"/>
  <c r="BH314" i="3"/>
  <c r="BG314" i="3"/>
  <c r="BF314" i="3"/>
  <c r="T314" i="3"/>
  <c r="R314" i="3"/>
  <c r="P314" i="3"/>
  <c r="BK314" i="3"/>
  <c r="J314" i="3"/>
  <c r="BE314" i="3" s="1"/>
  <c r="BI309" i="3"/>
  <c r="BH309" i="3"/>
  <c r="BG309" i="3"/>
  <c r="BF309" i="3"/>
  <c r="T309" i="3"/>
  <c r="R309" i="3"/>
  <c r="P309" i="3"/>
  <c r="BK309" i="3"/>
  <c r="J309" i="3"/>
  <c r="BE309" i="3" s="1"/>
  <c r="BI304" i="3"/>
  <c r="BH304" i="3"/>
  <c r="BG304" i="3"/>
  <c r="BF304" i="3"/>
  <c r="T304" i="3"/>
  <c r="R304" i="3"/>
  <c r="P304" i="3"/>
  <c r="BK304" i="3"/>
  <c r="J304" i="3"/>
  <c r="BE304" i="3" s="1"/>
  <c r="BI297" i="3"/>
  <c r="BH297" i="3"/>
  <c r="BG297" i="3"/>
  <c r="BF297" i="3"/>
  <c r="T297" i="3"/>
  <c r="R297" i="3"/>
  <c r="P297" i="3"/>
  <c r="BK297" i="3"/>
  <c r="J297" i="3"/>
  <c r="BE297" i="3" s="1"/>
  <c r="BI287" i="3"/>
  <c r="BH287" i="3"/>
  <c r="BG287" i="3"/>
  <c r="BF287" i="3"/>
  <c r="T287" i="3"/>
  <c r="R287" i="3"/>
  <c r="P287" i="3"/>
  <c r="BK287" i="3"/>
  <c r="J287" i="3"/>
  <c r="BE287" i="3" s="1"/>
  <c r="BI283" i="3"/>
  <c r="BH283" i="3"/>
  <c r="BG283" i="3"/>
  <c r="BF283" i="3"/>
  <c r="T283" i="3"/>
  <c r="T282" i="3" s="1"/>
  <c r="R283" i="3"/>
  <c r="R282" i="3" s="1"/>
  <c r="P283" i="3"/>
  <c r="P282" i="3" s="1"/>
  <c r="BK283" i="3"/>
  <c r="BK282" i="3" s="1"/>
  <c r="J282" i="3" s="1"/>
  <c r="J283" i="3"/>
  <c r="BE283" i="3" s="1"/>
  <c r="J61" i="3"/>
  <c r="BI278" i="3"/>
  <c r="BH278" i="3"/>
  <c r="BG278" i="3"/>
  <c r="BF278" i="3"/>
  <c r="BE278" i="3"/>
  <c r="T278" i="3"/>
  <c r="R278" i="3"/>
  <c r="P278" i="3"/>
  <c r="BK278" i="3"/>
  <c r="J278" i="3"/>
  <c r="BI274" i="3"/>
  <c r="BH274" i="3"/>
  <c r="BG274" i="3"/>
  <c r="BF274" i="3"/>
  <c r="BE274" i="3"/>
  <c r="T274" i="3"/>
  <c r="R274" i="3"/>
  <c r="P274" i="3"/>
  <c r="BK274" i="3"/>
  <c r="J274" i="3"/>
  <c r="BI266" i="3"/>
  <c r="BH266" i="3"/>
  <c r="BG266" i="3"/>
  <c r="BF266" i="3"/>
  <c r="BE266" i="3"/>
  <c r="T266" i="3"/>
  <c r="R266" i="3"/>
  <c r="P266" i="3"/>
  <c r="BK266" i="3"/>
  <c r="J266" i="3"/>
  <c r="BI262" i="3"/>
  <c r="BH262" i="3"/>
  <c r="BG262" i="3"/>
  <c r="BF262" i="3"/>
  <c r="BE262" i="3"/>
  <c r="T262" i="3"/>
  <c r="R262" i="3"/>
  <c r="P262" i="3"/>
  <c r="BK262" i="3"/>
  <c r="J262" i="3"/>
  <c r="BI258" i="3"/>
  <c r="BH258" i="3"/>
  <c r="BG258" i="3"/>
  <c r="BF258" i="3"/>
  <c r="BE258" i="3"/>
  <c r="T258" i="3"/>
  <c r="R258" i="3"/>
  <c r="P258" i="3"/>
  <c r="BK258" i="3"/>
  <c r="J258" i="3"/>
  <c r="BI254" i="3"/>
  <c r="BH254" i="3"/>
  <c r="BG254" i="3"/>
  <c r="BF254" i="3"/>
  <c r="BE254" i="3"/>
  <c r="T254" i="3"/>
  <c r="R254" i="3"/>
  <c r="P254" i="3"/>
  <c r="BK254" i="3"/>
  <c r="J254" i="3"/>
  <c r="BI244" i="3"/>
  <c r="BH244" i="3"/>
  <c r="BG244" i="3"/>
  <c r="BF244" i="3"/>
  <c r="BE244" i="3"/>
  <c r="T244" i="3"/>
  <c r="T243" i="3" s="1"/>
  <c r="R244" i="3"/>
  <c r="R243" i="3" s="1"/>
  <c r="P244" i="3"/>
  <c r="P243" i="3" s="1"/>
  <c r="BK244" i="3"/>
  <c r="BK243" i="3" s="1"/>
  <c r="J243" i="3" s="1"/>
  <c r="J244" i="3"/>
  <c r="J60" i="3"/>
  <c r="BI242" i="3"/>
  <c r="BH242" i="3"/>
  <c r="BG242" i="3"/>
  <c r="BF242" i="3"/>
  <c r="T242" i="3"/>
  <c r="R242" i="3"/>
  <c r="P242" i="3"/>
  <c r="BK242" i="3"/>
  <c r="J242" i="3"/>
  <c r="BE242" i="3" s="1"/>
  <c r="BI239" i="3"/>
  <c r="BH239" i="3"/>
  <c r="BG239" i="3"/>
  <c r="BF239" i="3"/>
  <c r="T239" i="3"/>
  <c r="R239" i="3"/>
  <c r="P239" i="3"/>
  <c r="BK239" i="3"/>
  <c r="J239" i="3"/>
  <c r="BE239" i="3" s="1"/>
  <c r="BI235" i="3"/>
  <c r="BH235" i="3"/>
  <c r="BG235" i="3"/>
  <c r="BF235" i="3"/>
  <c r="T235" i="3"/>
  <c r="R235" i="3"/>
  <c r="P235" i="3"/>
  <c r="BK235" i="3"/>
  <c r="J235" i="3"/>
  <c r="BE235" i="3" s="1"/>
  <c r="BI230" i="3"/>
  <c r="BH230" i="3"/>
  <c r="BG230" i="3"/>
  <c r="BF230" i="3"/>
  <c r="T230" i="3"/>
  <c r="T229" i="3" s="1"/>
  <c r="R230" i="3"/>
  <c r="R229" i="3" s="1"/>
  <c r="P230" i="3"/>
  <c r="P229" i="3" s="1"/>
  <c r="BK230" i="3"/>
  <c r="BK229" i="3" s="1"/>
  <c r="J229" i="3" s="1"/>
  <c r="J230" i="3"/>
  <c r="BE230" i="3" s="1"/>
  <c r="J59" i="3"/>
  <c r="BI228" i="3"/>
  <c r="BH228" i="3"/>
  <c r="BG228" i="3"/>
  <c r="BF228" i="3"/>
  <c r="BE228" i="3"/>
  <c r="T228" i="3"/>
  <c r="R228" i="3"/>
  <c r="P228" i="3"/>
  <c r="BK228" i="3"/>
  <c r="J228" i="3"/>
  <c r="BI224" i="3"/>
  <c r="BH224" i="3"/>
  <c r="BG224" i="3"/>
  <c r="BF224" i="3"/>
  <c r="BE224" i="3"/>
  <c r="T224" i="3"/>
  <c r="R224" i="3"/>
  <c r="P224" i="3"/>
  <c r="BK224" i="3"/>
  <c r="J224" i="3"/>
  <c r="BI223" i="3"/>
  <c r="BH223" i="3"/>
  <c r="BG223" i="3"/>
  <c r="BF223" i="3"/>
  <c r="BE223" i="3"/>
  <c r="T223" i="3"/>
  <c r="R223" i="3"/>
  <c r="P223" i="3"/>
  <c r="BK223" i="3"/>
  <c r="J223" i="3"/>
  <c r="BI222" i="3"/>
  <c r="BH222" i="3"/>
  <c r="BG222" i="3"/>
  <c r="BF222" i="3"/>
  <c r="BE222" i="3"/>
  <c r="T222" i="3"/>
  <c r="R222" i="3"/>
  <c r="P222" i="3"/>
  <c r="BK222" i="3"/>
  <c r="J222" i="3"/>
  <c r="BI220" i="3"/>
  <c r="BH220" i="3"/>
  <c r="BG220" i="3"/>
  <c r="BF220" i="3"/>
  <c r="BE220" i="3"/>
  <c r="T220" i="3"/>
  <c r="R220" i="3"/>
  <c r="P220" i="3"/>
  <c r="BK220" i="3"/>
  <c r="J220" i="3"/>
  <c r="BI216" i="3"/>
  <c r="BH216" i="3"/>
  <c r="BG216" i="3"/>
  <c r="BF216" i="3"/>
  <c r="BE216" i="3"/>
  <c r="T216" i="3"/>
  <c r="R216" i="3"/>
  <c r="P216" i="3"/>
  <c r="BK216" i="3"/>
  <c r="J216" i="3"/>
  <c r="BI213" i="3"/>
  <c r="BH213" i="3"/>
  <c r="BG213" i="3"/>
  <c r="BF213" i="3"/>
  <c r="BE213" i="3"/>
  <c r="T213" i="3"/>
  <c r="R213" i="3"/>
  <c r="P213" i="3"/>
  <c r="BK213" i="3"/>
  <c r="J213" i="3"/>
  <c r="BI200" i="3"/>
  <c r="BH200" i="3"/>
  <c r="BG200" i="3"/>
  <c r="BF200" i="3"/>
  <c r="BE200" i="3"/>
  <c r="T200" i="3"/>
  <c r="R200" i="3"/>
  <c r="P200" i="3"/>
  <c r="BK200" i="3"/>
  <c r="J200" i="3"/>
  <c r="BI197" i="3"/>
  <c r="BH197" i="3"/>
  <c r="BG197" i="3"/>
  <c r="BF197" i="3"/>
  <c r="BE197" i="3"/>
  <c r="T197" i="3"/>
  <c r="R197" i="3"/>
  <c r="P197" i="3"/>
  <c r="BK197" i="3"/>
  <c r="J197" i="3"/>
  <c r="BI187" i="3"/>
  <c r="BH187" i="3"/>
  <c r="BG187" i="3"/>
  <c r="BF187" i="3"/>
  <c r="BE187" i="3"/>
  <c r="T187" i="3"/>
  <c r="R187" i="3"/>
  <c r="P187" i="3"/>
  <c r="BK187" i="3"/>
  <c r="J187" i="3"/>
  <c r="BI184" i="3"/>
  <c r="BH184" i="3"/>
  <c r="BG184" i="3"/>
  <c r="BF184" i="3"/>
  <c r="BE184" i="3"/>
  <c r="T184" i="3"/>
  <c r="R184" i="3"/>
  <c r="P184" i="3"/>
  <c r="BK184" i="3"/>
  <c r="J184" i="3"/>
  <c r="BI181" i="3"/>
  <c r="BH181" i="3"/>
  <c r="BG181" i="3"/>
  <c r="BF181" i="3"/>
  <c r="BE181" i="3"/>
  <c r="T181" i="3"/>
  <c r="R181" i="3"/>
  <c r="P181" i="3"/>
  <c r="BK181" i="3"/>
  <c r="J181" i="3"/>
  <c r="BI177" i="3"/>
  <c r="BH177" i="3"/>
  <c r="BG177" i="3"/>
  <c r="BF177" i="3"/>
  <c r="BE177" i="3"/>
  <c r="T177" i="3"/>
  <c r="R177" i="3"/>
  <c r="P177" i="3"/>
  <c r="BK177" i="3"/>
  <c r="J177" i="3"/>
  <c r="BI173" i="3"/>
  <c r="BH173" i="3"/>
  <c r="BG173" i="3"/>
  <c r="BF173" i="3"/>
  <c r="BE173" i="3"/>
  <c r="T173" i="3"/>
  <c r="R173" i="3"/>
  <c r="P173" i="3"/>
  <c r="BK173" i="3"/>
  <c r="J173" i="3"/>
  <c r="BI169" i="3"/>
  <c r="BH169" i="3"/>
  <c r="BG169" i="3"/>
  <c r="BF169" i="3"/>
  <c r="BE169" i="3"/>
  <c r="T169" i="3"/>
  <c r="R169" i="3"/>
  <c r="P169" i="3"/>
  <c r="BK169" i="3"/>
  <c r="J169" i="3"/>
  <c r="BI165" i="3"/>
  <c r="BH165" i="3"/>
  <c r="BG165" i="3"/>
  <c r="BF165" i="3"/>
  <c r="BE165" i="3"/>
  <c r="T165" i="3"/>
  <c r="R165" i="3"/>
  <c r="P165" i="3"/>
  <c r="BK165" i="3"/>
  <c r="J165" i="3"/>
  <c r="BI164" i="3"/>
  <c r="BH164" i="3"/>
  <c r="BG164" i="3"/>
  <c r="BF164" i="3"/>
  <c r="BE164" i="3"/>
  <c r="T164" i="3"/>
  <c r="R164" i="3"/>
  <c r="P164" i="3"/>
  <c r="BK164" i="3"/>
  <c r="J164" i="3"/>
  <c r="BI163" i="3"/>
  <c r="BH163" i="3"/>
  <c r="BG163" i="3"/>
  <c r="BF163" i="3"/>
  <c r="BE163" i="3"/>
  <c r="T163" i="3"/>
  <c r="R163" i="3"/>
  <c r="P163" i="3"/>
  <c r="BK163" i="3"/>
  <c r="J163" i="3"/>
  <c r="BI162" i="3"/>
  <c r="BH162" i="3"/>
  <c r="BG162" i="3"/>
  <c r="BF162" i="3"/>
  <c r="BE162" i="3"/>
  <c r="T162" i="3"/>
  <c r="R162" i="3"/>
  <c r="P162" i="3"/>
  <c r="BK162" i="3"/>
  <c r="J162" i="3"/>
  <c r="BI158" i="3"/>
  <c r="BH158" i="3"/>
  <c r="BG158" i="3"/>
  <c r="BF158" i="3"/>
  <c r="BE158" i="3"/>
  <c r="T158" i="3"/>
  <c r="R158" i="3"/>
  <c r="P158" i="3"/>
  <c r="BK158" i="3"/>
  <c r="J158" i="3"/>
  <c r="BI152" i="3"/>
  <c r="BH152" i="3"/>
  <c r="BG152" i="3"/>
  <c r="BF152" i="3"/>
  <c r="BE152" i="3"/>
  <c r="T152" i="3"/>
  <c r="R152" i="3"/>
  <c r="P152" i="3"/>
  <c r="BK152" i="3"/>
  <c r="J152" i="3"/>
  <c r="BI135" i="3"/>
  <c r="BH135" i="3"/>
  <c r="BG135" i="3"/>
  <c r="BF135" i="3"/>
  <c r="BE135" i="3"/>
  <c r="T135" i="3"/>
  <c r="R135" i="3"/>
  <c r="P135" i="3"/>
  <c r="BK135" i="3"/>
  <c r="J135" i="3"/>
  <c r="BI129" i="3"/>
  <c r="BH129" i="3"/>
  <c r="BG129" i="3"/>
  <c r="BF129" i="3"/>
  <c r="BE129" i="3"/>
  <c r="T129" i="3"/>
  <c r="R129" i="3"/>
  <c r="P129" i="3"/>
  <c r="BK129" i="3"/>
  <c r="J129" i="3"/>
  <c r="BI125" i="3"/>
  <c r="BH125" i="3"/>
  <c r="BG125" i="3"/>
  <c r="BF125" i="3"/>
  <c r="BE125" i="3"/>
  <c r="T125" i="3"/>
  <c r="R125" i="3"/>
  <c r="P125" i="3"/>
  <c r="BK125" i="3"/>
  <c r="J125" i="3"/>
  <c r="BI118" i="3"/>
  <c r="BH118" i="3"/>
  <c r="BG118" i="3"/>
  <c r="BF118" i="3"/>
  <c r="BE118" i="3"/>
  <c r="T118" i="3"/>
  <c r="R118" i="3"/>
  <c r="P118" i="3"/>
  <c r="BK118" i="3"/>
  <c r="J118" i="3"/>
  <c r="BI112" i="3"/>
  <c r="BH112" i="3"/>
  <c r="BG112" i="3"/>
  <c r="BF112" i="3"/>
  <c r="BE112" i="3"/>
  <c r="T112" i="3"/>
  <c r="R112" i="3"/>
  <c r="P112" i="3"/>
  <c r="BK112" i="3"/>
  <c r="J112" i="3"/>
  <c r="BI108" i="3"/>
  <c r="BH108" i="3"/>
  <c r="BG108" i="3"/>
  <c r="BF108" i="3"/>
  <c r="BE108" i="3"/>
  <c r="T108" i="3"/>
  <c r="R108" i="3"/>
  <c r="P108" i="3"/>
  <c r="BK108" i="3"/>
  <c r="J108" i="3"/>
  <c r="BI104" i="3"/>
  <c r="BH104" i="3"/>
  <c r="BG104" i="3"/>
  <c r="BF104" i="3"/>
  <c r="BE104" i="3"/>
  <c r="T104" i="3"/>
  <c r="R104" i="3"/>
  <c r="P104" i="3"/>
  <c r="BK104" i="3"/>
  <c r="J104" i="3"/>
  <c r="BI100" i="3"/>
  <c r="BH100" i="3"/>
  <c r="BG100" i="3"/>
  <c r="BF100" i="3"/>
  <c r="BE100" i="3"/>
  <c r="T100" i="3"/>
  <c r="R100" i="3"/>
  <c r="P100" i="3"/>
  <c r="BK100" i="3"/>
  <c r="J100" i="3"/>
  <c r="BI96" i="3"/>
  <c r="BH96" i="3"/>
  <c r="BG96" i="3"/>
  <c r="BF96" i="3"/>
  <c r="BE96" i="3"/>
  <c r="T96" i="3"/>
  <c r="R96" i="3"/>
  <c r="P96" i="3"/>
  <c r="BK96" i="3"/>
  <c r="J96" i="3"/>
  <c r="BI92" i="3"/>
  <c r="BH92" i="3"/>
  <c r="BG92" i="3"/>
  <c r="BF92" i="3"/>
  <c r="BE92" i="3"/>
  <c r="T92" i="3"/>
  <c r="R92" i="3"/>
  <c r="P92" i="3"/>
  <c r="BK92" i="3"/>
  <c r="J92" i="3"/>
  <c r="BI88" i="3"/>
  <c r="F34" i="3" s="1"/>
  <c r="BD53" i="1" s="1"/>
  <c r="BH88" i="3"/>
  <c r="BG88" i="3"/>
  <c r="F32" i="3" s="1"/>
  <c r="BB53" i="1" s="1"/>
  <c r="BF88" i="3"/>
  <c r="BE88" i="3"/>
  <c r="T88" i="3"/>
  <c r="T87" i="3" s="1"/>
  <c r="R88" i="3"/>
  <c r="R87" i="3" s="1"/>
  <c r="R86" i="3" s="1"/>
  <c r="R85" i="3" s="1"/>
  <c r="P88" i="3"/>
  <c r="P87" i="3" s="1"/>
  <c r="BK88" i="3"/>
  <c r="BK87" i="3" s="1"/>
  <c r="J88" i="3"/>
  <c r="J81" i="3"/>
  <c r="F81" i="3"/>
  <c r="F79" i="3"/>
  <c r="E77" i="3"/>
  <c r="E75" i="3"/>
  <c r="J51" i="3"/>
  <c r="F51" i="3"/>
  <c r="F49" i="3"/>
  <c r="E47" i="3"/>
  <c r="J18" i="3"/>
  <c r="E18" i="3"/>
  <c r="F52" i="3" s="1"/>
  <c r="J17" i="3"/>
  <c r="J12" i="3"/>
  <c r="J49" i="3" s="1"/>
  <c r="E7" i="3"/>
  <c r="E45" i="3" s="1"/>
  <c r="T211" i="2"/>
  <c r="P211" i="2"/>
  <c r="R188" i="2"/>
  <c r="T159" i="2"/>
  <c r="P159" i="2"/>
  <c r="R83" i="2"/>
  <c r="AY52" i="1"/>
  <c r="AX52" i="1"/>
  <c r="BI212" i="2"/>
  <c r="BH212" i="2"/>
  <c r="BG212" i="2"/>
  <c r="BF212" i="2"/>
  <c r="BE212" i="2"/>
  <c r="T212" i="2"/>
  <c r="R212" i="2"/>
  <c r="R211" i="2" s="1"/>
  <c r="P212" i="2"/>
  <c r="BK212" i="2"/>
  <c r="BK211" i="2" s="1"/>
  <c r="J211" i="2" s="1"/>
  <c r="J61" i="2" s="1"/>
  <c r="J212" i="2"/>
  <c r="BI206" i="2"/>
  <c r="BH206" i="2"/>
  <c r="BG206" i="2"/>
  <c r="BF206" i="2"/>
  <c r="T206" i="2"/>
  <c r="R206" i="2"/>
  <c r="P206" i="2"/>
  <c r="BK206" i="2"/>
  <c r="J206" i="2"/>
  <c r="BE206" i="2" s="1"/>
  <c r="BI201" i="2"/>
  <c r="BH201" i="2"/>
  <c r="BG201" i="2"/>
  <c r="BF201" i="2"/>
  <c r="T201" i="2"/>
  <c r="R201" i="2"/>
  <c r="P201" i="2"/>
  <c r="BK201" i="2"/>
  <c r="J201" i="2"/>
  <c r="BE201" i="2" s="1"/>
  <c r="BI189" i="2"/>
  <c r="BH189" i="2"/>
  <c r="BG189" i="2"/>
  <c r="BF189" i="2"/>
  <c r="T189" i="2"/>
  <c r="T188" i="2" s="1"/>
  <c r="R189" i="2"/>
  <c r="P189" i="2"/>
  <c r="P188" i="2" s="1"/>
  <c r="BK189" i="2"/>
  <c r="BK188" i="2" s="1"/>
  <c r="J188" i="2" s="1"/>
  <c r="J60" i="2" s="1"/>
  <c r="J189" i="2"/>
  <c r="BE189" i="2" s="1"/>
  <c r="BI183" i="2"/>
  <c r="BH183" i="2"/>
  <c r="BG183" i="2"/>
  <c r="BF183" i="2"/>
  <c r="BE183" i="2"/>
  <c r="T183" i="2"/>
  <c r="R183" i="2"/>
  <c r="P183" i="2"/>
  <c r="BK183" i="2"/>
  <c r="J183" i="2"/>
  <c r="BI179" i="2"/>
  <c r="BH179" i="2"/>
  <c r="BG179" i="2"/>
  <c r="BF179" i="2"/>
  <c r="BE179" i="2"/>
  <c r="T179" i="2"/>
  <c r="R179" i="2"/>
  <c r="P179" i="2"/>
  <c r="BK179" i="2"/>
  <c r="J179" i="2"/>
  <c r="BI169" i="2"/>
  <c r="BH169" i="2"/>
  <c r="BG169" i="2"/>
  <c r="BF169" i="2"/>
  <c r="BE169" i="2"/>
  <c r="T169" i="2"/>
  <c r="R169" i="2"/>
  <c r="P169" i="2"/>
  <c r="BK169" i="2"/>
  <c r="J169" i="2"/>
  <c r="BI160" i="2"/>
  <c r="BH160" i="2"/>
  <c r="BG160" i="2"/>
  <c r="BF160" i="2"/>
  <c r="BE160" i="2"/>
  <c r="T160" i="2"/>
  <c r="R160" i="2"/>
  <c r="R159" i="2" s="1"/>
  <c r="P160" i="2"/>
  <c r="BK160" i="2"/>
  <c r="BK159" i="2" s="1"/>
  <c r="J159" i="2" s="1"/>
  <c r="J59" i="2" s="1"/>
  <c r="J160" i="2"/>
  <c r="BI150" i="2"/>
  <c r="BH150" i="2"/>
  <c r="BG150" i="2"/>
  <c r="BF150" i="2"/>
  <c r="T150" i="2"/>
  <c r="R150" i="2"/>
  <c r="P150" i="2"/>
  <c r="BK150" i="2"/>
  <c r="J150" i="2"/>
  <c r="BE150" i="2" s="1"/>
  <c r="BI139" i="2"/>
  <c r="BH139" i="2"/>
  <c r="BG139" i="2"/>
  <c r="BF139" i="2"/>
  <c r="T139" i="2"/>
  <c r="R139" i="2"/>
  <c r="P139" i="2"/>
  <c r="BK139" i="2"/>
  <c r="J139" i="2"/>
  <c r="BE139" i="2" s="1"/>
  <c r="BI128" i="2"/>
  <c r="BH128" i="2"/>
  <c r="BG128" i="2"/>
  <c r="BF128" i="2"/>
  <c r="T128" i="2"/>
  <c r="R128" i="2"/>
  <c r="P128" i="2"/>
  <c r="BK128" i="2"/>
  <c r="J128" i="2"/>
  <c r="BE128" i="2" s="1"/>
  <c r="BI118" i="2"/>
  <c r="BH118" i="2"/>
  <c r="BG118" i="2"/>
  <c r="BF118" i="2"/>
  <c r="T118" i="2"/>
  <c r="R118" i="2"/>
  <c r="P118" i="2"/>
  <c r="BK118" i="2"/>
  <c r="J118" i="2"/>
  <c r="BE118" i="2" s="1"/>
  <c r="BI111" i="2"/>
  <c r="BH111" i="2"/>
  <c r="BG111" i="2"/>
  <c r="BF111" i="2"/>
  <c r="T111" i="2"/>
  <c r="R111" i="2"/>
  <c r="P111" i="2"/>
  <c r="BK111" i="2"/>
  <c r="J111" i="2"/>
  <c r="BE111" i="2" s="1"/>
  <c r="BI104" i="2"/>
  <c r="BH104" i="2"/>
  <c r="BG104" i="2"/>
  <c r="BF104" i="2"/>
  <c r="T104" i="2"/>
  <c r="R104" i="2"/>
  <c r="P104" i="2"/>
  <c r="BK104" i="2"/>
  <c r="J104" i="2"/>
  <c r="BE104" i="2" s="1"/>
  <c r="BI99" i="2"/>
  <c r="BH99" i="2"/>
  <c r="BG99" i="2"/>
  <c r="BF99" i="2"/>
  <c r="T99" i="2"/>
  <c r="R99" i="2"/>
  <c r="P99" i="2"/>
  <c r="BK99" i="2"/>
  <c r="J99" i="2"/>
  <c r="BE99" i="2" s="1"/>
  <c r="BI95" i="2"/>
  <c r="BH95" i="2"/>
  <c r="BG95" i="2"/>
  <c r="BF95" i="2"/>
  <c r="T95" i="2"/>
  <c r="R95" i="2"/>
  <c r="P95" i="2"/>
  <c r="BK95" i="2"/>
  <c r="J95" i="2"/>
  <c r="BE95" i="2" s="1"/>
  <c r="BI90" i="2"/>
  <c r="BH90" i="2"/>
  <c r="BG90" i="2"/>
  <c r="BF90" i="2"/>
  <c r="T90" i="2"/>
  <c r="R90" i="2"/>
  <c r="P90" i="2"/>
  <c r="BK90" i="2"/>
  <c r="J90" i="2"/>
  <c r="BE90" i="2" s="1"/>
  <c r="BI84" i="2"/>
  <c r="F34" i="2" s="1"/>
  <c r="BD52" i="1" s="1"/>
  <c r="BH84" i="2"/>
  <c r="F33" i="2" s="1"/>
  <c r="BC52" i="1" s="1"/>
  <c r="BG84" i="2"/>
  <c r="F32" i="2" s="1"/>
  <c r="BB52" i="1" s="1"/>
  <c r="BF84" i="2"/>
  <c r="F31" i="2" s="1"/>
  <c r="BA52" i="1" s="1"/>
  <c r="T84" i="2"/>
  <c r="T83" i="2" s="1"/>
  <c r="T82" i="2" s="1"/>
  <c r="T81" i="2" s="1"/>
  <c r="R84" i="2"/>
  <c r="P84" i="2"/>
  <c r="P83" i="2" s="1"/>
  <c r="P82" i="2" s="1"/>
  <c r="P81" i="2" s="1"/>
  <c r="AU52" i="1" s="1"/>
  <c r="BK84" i="2"/>
  <c r="BK83" i="2" s="1"/>
  <c r="J84" i="2"/>
  <c r="BE84" i="2" s="1"/>
  <c r="J77" i="2"/>
  <c r="F77" i="2"/>
  <c r="J75" i="2"/>
  <c r="F75" i="2"/>
  <c r="E73" i="2"/>
  <c r="J51" i="2"/>
  <c r="F51" i="2"/>
  <c r="F49" i="2"/>
  <c r="E47" i="2"/>
  <c r="J18" i="2"/>
  <c r="E18" i="2"/>
  <c r="F78" i="2" s="1"/>
  <c r="J17" i="2"/>
  <c r="J12" i="2"/>
  <c r="J49" i="2" s="1"/>
  <c r="E7" i="2"/>
  <c r="E71" i="2" s="1"/>
  <c r="AS51" i="1"/>
  <c r="L47" i="1"/>
  <c r="AM46" i="1"/>
  <c r="L46" i="1"/>
  <c r="AM44" i="1"/>
  <c r="L44" i="1"/>
  <c r="L42" i="1"/>
  <c r="L41" i="1"/>
  <c r="F52" i="4" l="1"/>
  <c r="F52" i="7"/>
  <c r="F52" i="2"/>
  <c r="F52" i="5"/>
  <c r="J30" i="2"/>
  <c r="AV52" i="1" s="1"/>
  <c r="AT52" i="1" s="1"/>
  <c r="F30" i="2"/>
  <c r="AZ52" i="1" s="1"/>
  <c r="J83" i="2"/>
  <c r="J58" i="2" s="1"/>
  <c r="BK82" i="2"/>
  <c r="R82" i="2"/>
  <c r="R81" i="2" s="1"/>
  <c r="E45" i="2"/>
  <c r="J31" i="2"/>
  <c r="AW52" i="1" s="1"/>
  <c r="F82" i="3"/>
  <c r="J87" i="3"/>
  <c r="J58" i="3" s="1"/>
  <c r="BK86" i="3"/>
  <c r="J30" i="3"/>
  <c r="AV53" i="1" s="1"/>
  <c r="F30" i="3"/>
  <c r="AZ53" i="1" s="1"/>
  <c r="J79" i="3"/>
  <c r="P86" i="3"/>
  <c r="P85" i="3" s="1"/>
  <c r="AU53" i="1" s="1"/>
  <c r="J31" i="3"/>
  <c r="AW53" i="1" s="1"/>
  <c r="F31" i="3"/>
  <c r="BA53" i="1" s="1"/>
  <c r="F33" i="3"/>
  <c r="BC53" i="1" s="1"/>
  <c r="BC51" i="1" s="1"/>
  <c r="P459" i="3"/>
  <c r="T459" i="3"/>
  <c r="T86" i="3" s="1"/>
  <c r="T85" i="3" s="1"/>
  <c r="F30" i="4"/>
  <c r="AZ54" i="1" s="1"/>
  <c r="J30" i="4"/>
  <c r="AV54" i="1" s="1"/>
  <c r="P84" i="4"/>
  <c r="P83" i="4" s="1"/>
  <c r="AU54" i="1" s="1"/>
  <c r="T84" i="4"/>
  <c r="T83" i="4" s="1"/>
  <c r="J169" i="5"/>
  <c r="J65" i="5" s="1"/>
  <c r="BK168" i="5"/>
  <c r="J168" i="5" s="1"/>
  <c r="J64" i="5" s="1"/>
  <c r="J85" i="4"/>
  <c r="J58" i="4" s="1"/>
  <c r="BK84" i="4"/>
  <c r="E45" i="4"/>
  <c r="J31" i="4"/>
  <c r="AW54" i="1" s="1"/>
  <c r="J31" i="5"/>
  <c r="AW55" i="1" s="1"/>
  <c r="BK86" i="5"/>
  <c r="R86" i="5"/>
  <c r="R85" i="5" s="1"/>
  <c r="J30" i="7"/>
  <c r="AV57" i="1" s="1"/>
  <c r="AT57" i="1" s="1"/>
  <c r="F30" i="7"/>
  <c r="AZ57" i="1" s="1"/>
  <c r="E45" i="5"/>
  <c r="F30" i="5"/>
  <c r="AZ55" i="1" s="1"/>
  <c r="P87" i="5"/>
  <c r="T87" i="5"/>
  <c r="F32" i="5"/>
  <c r="BB55" i="1" s="1"/>
  <c r="BB51" i="1" s="1"/>
  <c r="F34" i="5"/>
  <c r="BD55" i="1" s="1"/>
  <c r="BD51" i="1" s="1"/>
  <c r="W30" i="1" s="1"/>
  <c r="P128" i="5"/>
  <c r="T128" i="5"/>
  <c r="P156" i="5"/>
  <c r="T156" i="5"/>
  <c r="J30" i="5"/>
  <c r="AV55" i="1" s="1"/>
  <c r="AT55" i="1" s="1"/>
  <c r="J73" i="6"/>
  <c r="J49" i="6"/>
  <c r="F52" i="6"/>
  <c r="F76" i="6"/>
  <c r="J81" i="6"/>
  <c r="J58" i="6" s="1"/>
  <c r="BK80" i="6"/>
  <c r="J30" i="6"/>
  <c r="AV56" i="1" s="1"/>
  <c r="F30" i="6"/>
  <c r="AZ56" i="1" s="1"/>
  <c r="E69" i="7"/>
  <c r="E45" i="7"/>
  <c r="J31" i="6"/>
  <c r="AW56" i="1" s="1"/>
  <c r="F33" i="6"/>
  <c r="BC56" i="1" s="1"/>
  <c r="P96" i="6"/>
  <c r="P80" i="6" s="1"/>
  <c r="P79" i="6" s="1"/>
  <c r="AU56" i="1" s="1"/>
  <c r="T96" i="6"/>
  <c r="T80" i="6"/>
  <c r="T79" i="6" s="1"/>
  <c r="J81" i="7"/>
  <c r="J58" i="7" s="1"/>
  <c r="BK80" i="7"/>
  <c r="R80" i="7"/>
  <c r="R79" i="7" s="1"/>
  <c r="F31" i="7"/>
  <c r="BA57" i="1" s="1"/>
  <c r="BA51" i="1" s="1"/>
  <c r="W28" i="1" l="1"/>
  <c r="AX51" i="1"/>
  <c r="AW51" i="1"/>
  <c r="AK27" i="1" s="1"/>
  <c r="W27" i="1"/>
  <c r="AU51" i="1"/>
  <c r="W29" i="1"/>
  <c r="AY51" i="1"/>
  <c r="J80" i="7"/>
  <c r="J57" i="7" s="1"/>
  <c r="BK79" i="7"/>
  <c r="J79" i="7" s="1"/>
  <c r="J80" i="6"/>
  <c r="J57" i="6" s="1"/>
  <c r="BK79" i="6"/>
  <c r="J79" i="6" s="1"/>
  <c r="J86" i="5"/>
  <c r="J57" i="5" s="1"/>
  <c r="BK85" i="5"/>
  <c r="J85" i="5" s="1"/>
  <c r="J84" i="4"/>
  <c r="J57" i="4" s="1"/>
  <c r="BK83" i="4"/>
  <c r="J83" i="4" s="1"/>
  <c r="AT54" i="1"/>
  <c r="AT56" i="1"/>
  <c r="T86" i="5"/>
  <c r="T85" i="5" s="1"/>
  <c r="AT53" i="1"/>
  <c r="J82" i="2"/>
  <c r="J57" i="2" s="1"/>
  <c r="BK81" i="2"/>
  <c r="J81" i="2" s="1"/>
  <c r="AZ51" i="1"/>
  <c r="P86" i="5"/>
  <c r="P85" i="5" s="1"/>
  <c r="AU55" i="1" s="1"/>
  <c r="J86" i="3"/>
  <c r="J57" i="3" s="1"/>
  <c r="BK85" i="3"/>
  <c r="J85" i="3" s="1"/>
  <c r="J27" i="3" l="1"/>
  <c r="J56" i="3"/>
  <c r="J56" i="2"/>
  <c r="J27" i="2"/>
  <c r="J56" i="4"/>
  <c r="J27" i="4"/>
  <c r="J56" i="5"/>
  <c r="J27" i="5"/>
  <c r="J27" i="6"/>
  <c r="J56" i="6"/>
  <c r="J27" i="7"/>
  <c r="J56" i="7"/>
  <c r="W26" i="1"/>
  <c r="AV51" i="1"/>
  <c r="AG57" i="1" l="1"/>
  <c r="AN57" i="1" s="1"/>
  <c r="J36" i="7"/>
  <c r="AG56" i="1"/>
  <c r="AN56" i="1" s="1"/>
  <c r="J36" i="6"/>
  <c r="AG53" i="1"/>
  <c r="AN53" i="1" s="1"/>
  <c r="J36" i="3"/>
  <c r="AT51" i="1"/>
  <c r="AK26" i="1"/>
  <c r="J36" i="5"/>
  <c r="AG55" i="1"/>
  <c r="AN55" i="1" s="1"/>
  <c r="J36" i="4"/>
  <c r="AG54" i="1"/>
  <c r="AN54" i="1" s="1"/>
  <c r="AG52" i="1"/>
  <c r="J36" i="2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<sst xmlns="http://schemas.openxmlformats.org/spreadsheetml/2006/main" count="11143" uniqueCount="1556">
  <si>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</si>
  <si>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</si>
  <si>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</si>
  <si>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</si>
  <si>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</si>
  <si>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</si>
  <si>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</si>
  <si>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{fc2d4221-a06b-4f65-945c-4f4aa5430b14}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</si>
  <si>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</si>
  <si>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</si>
  <si>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</si>
  <si>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</si>
  <si>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</si>
  <si>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</si>
  <si>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</si>
  <si>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</si>
  <si>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</si>
  <si>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</si>
  <si>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</si>
  <si>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Modernizace silnice II-311 Nepomuky Horní Čermná</t>
  </si>
  <si>
    <t>KSO:</t>
  </si>
  <si>
    <t>CC-CZ:</t>
  </si>
  <si>
    <t>Místo:</t>
  </si>
  <si>
    <t xml:space="preserve"> </t>
  </si>
  <si>
    <t>Datum:</t>
  </si>
  <si>
    <t>12. 7. 2017</t>
  </si>
  <si>
    <t>Zadavatel:</t>
  </si>
  <si>
    <t>IČ:</t>
  </si>
  <si>
    <t>Pardubický kraj Komenského náměstí 125,Pardubice</t>
  </si>
  <si>
    <t>DIČ:</t>
  </si>
  <si>
    <t>Uchazeč:</t>
  </si>
  <si>
    <t>Projektant:</t>
  </si>
  <si>
    <t>HaskoningDHV Czech Republic,spol.s.r.o.,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</si>
  <si>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</si>
  <si>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</si>
  <si>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</si>
  <si>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</si>
  <si>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</si>
  <si>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</si>
  <si>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</si>
  <si>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</si>
  <si>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</si>
  <si>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</si>
  <si>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</si>
  <si>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</si>
  <si>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</si>
  <si>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</si>
  <si>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</si>
  <si>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</si>
  <si>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</si>
  <si>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</si>
  <si>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</si>
  <si>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</si>
  <si>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</si>
  <si>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</si>
  <si>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</si>
  <si>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</si>
  <si>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</si>
  <si>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</si>
  <si>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</si>
  <si>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</si>
  <si>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</si>
  <si>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</si>
  <si>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</si>
  <si>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</si>
  <si>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</si>
  <si>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</si>
  <si>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</si>
  <si>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</si>
  <si>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</si>
  <si>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</si>
  <si>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</si>
  <si>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</si>
  <si>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</si>
  <si>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</si>
  <si>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SO 000 Všeobecné a předběžné položky</t>
  </si>
  <si>
    <t>STA</t>
  </si>
  <si>
    <t>{75bc5a18-6947-44da-a81c-ca39d32b64db}</t>
  </si>
  <si>
    <t>2</t>
  </si>
  <si>
    <t>SO 101 Úpravy silnice II/311 - aktivity hlavní</t>
  </si>
  <si>
    <t>{fb737512-de4e-4816-8869-ecb6b84768c2}</t>
  </si>
  <si>
    <t>3</t>
  </si>
  <si>
    <t>SO 102  Úpravy navazujících vozovek-aktivity vedlejší</t>
  </si>
  <si>
    <t>{94265481-5ca3-4f47-99d4-87f16ce5f6d0}</t>
  </si>
  <si>
    <t>4</t>
  </si>
  <si>
    <t>SO 201 Opěrná zeď-aktivity hlavní</t>
  </si>
  <si>
    <t>{55dd2ebc-7c73-4db6-a62e-add3fe7ffd39}</t>
  </si>
  <si>
    <t>5</t>
  </si>
  <si>
    <t>SO 401 Úpravy vedení-aktivity hlavní</t>
  </si>
  <si>
    <t>{db8bbbae-a10c-471f-a985-1083760b4657}</t>
  </si>
  <si>
    <t>6</t>
  </si>
  <si>
    <t>SO 801 Vegetační úpravy-aktivity hlavní</t>
  </si>
  <si>
    <t>{f15c2172-7a94-43a6-bd4f-aaf8566d74d8}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</si>
  <si>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</si>
  <si>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</si>
  <si>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</si>
  <si>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</si>
  <si>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</si>
  <si>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</si>
  <si>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</si>
  <si>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1 - SO 000 Všeobecné a předběžné položky</t>
  </si>
  <si>
    <t>REKAPITULACE ČLENĚNÍ SOUPISU PRACÍ</t>
  </si>
  <si>
    <t>Kód dílu - Popis</t>
  </si>
  <si>
    <t>Cena celkem [CZK]</t>
  </si>
  <si>
    <t>Náklady soupisu celkem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</si>
  <si>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</si>
  <si>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</si>
  <si>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</si>
  <si>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</si>
  <si>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</si>
  <si>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</si>
  <si>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</si>
  <si>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</si>
  <si>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</si>
  <si>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</si>
  <si>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</si>
  <si>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</si>
  <si>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</si>
  <si>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</si>
  <si>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</si>
  <si>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</si>
  <si>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</si>
  <si>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</si>
  <si>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</si>
  <si>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</si>
  <si>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</t>
  </si>
  <si>
    <t>Vedlejší rozpočtové náklady</t>
  </si>
  <si>
    <t>ROZPOCET</t>
  </si>
  <si>
    <t>VRN1</t>
  </si>
  <si>
    <t>Průzkumné, geodetické a projektové práce</t>
  </si>
  <si>
    <t>K</t>
  </si>
  <si>
    <t>011503000</t>
  </si>
  <si>
    <t>Průzkumné, geodetické a projektové práce průzkumné práce stavební průzkum bez rozlišení</t>
  </si>
  <si>
    <t>soub</t>
  </si>
  <si>
    <t>CS ÚRS 2017 01</t>
  </si>
  <si>
    <t>1024</t>
  </si>
  <si>
    <t>1216597986</t>
  </si>
  <si>
    <t>VV</t>
  </si>
  <si>
    <t>pasportizace okolních nemovitostí v blízkosti stavby</t>
  </si>
  <si>
    <t>formou fotodokumentace před stavbou a po dokončení</t>
  </si>
  <si>
    <t>počet vyhotovení 3*v tištěné podobě i na CD</t>
  </si>
  <si>
    <t>Součet</t>
  </si>
  <si>
    <t>012103000</t>
  </si>
  <si>
    <t>Průzkumné, geodetické a projektové práce geodetické práce před výstavbou</t>
  </si>
  <si>
    <t>m</t>
  </si>
  <si>
    <t>-1784047431</t>
  </si>
  <si>
    <t xml:space="preserve">průzkumné geodetické a projektové práce </t>
  </si>
  <si>
    <t>geodetické práce před výstavbou</t>
  </si>
  <si>
    <t>vytýčení inženýrských sítí</t>
  </si>
  <si>
    <t>1100,0</t>
  </si>
  <si>
    <t>012203000.1</t>
  </si>
  <si>
    <t>Průzkumné, geodetické a projektové práce geodetické práce při provádění stavby</t>
  </si>
  <si>
    <t>km…</t>
  </si>
  <si>
    <t>1345635305</t>
  </si>
  <si>
    <t>vybudování vytýčovacího polygonu pro polohové</t>
  </si>
  <si>
    <t>a výškové vytýčení stavby-1100,0m</t>
  </si>
  <si>
    <t>1,1</t>
  </si>
  <si>
    <t>012203000.2</t>
  </si>
  <si>
    <t>km</t>
  </si>
  <si>
    <t>-1355035030</t>
  </si>
  <si>
    <t xml:space="preserve">geodetická činnost při vytýčování stavby odborně </t>
  </si>
  <si>
    <t>způsobilou osobobou-1100,0m</t>
  </si>
  <si>
    <t>012303000</t>
  </si>
  <si>
    <t>Geodetické práce po výstavbě</t>
  </si>
  <si>
    <t>2032488166</t>
  </si>
  <si>
    <t>Průzkumné,geodetické a projektové práce</t>
  </si>
  <si>
    <t>geometrické zaměření skutečného provedení</t>
  </si>
  <si>
    <t>stavby všech stavebních objektů</t>
  </si>
  <si>
    <t>počet vyhotovení 6* v tištěné formě i na CD</t>
  </si>
  <si>
    <t>013103000</t>
  </si>
  <si>
    <t>Průzkumné, geodetické a projektové práce projektové práce záměry, studie bez rozlišení</t>
  </si>
  <si>
    <t>1628635079</t>
  </si>
  <si>
    <t>průzkumné,geodetické a projektové práce,projektové</t>
  </si>
  <si>
    <t>práce záměry, strudie bez rozlišení,vypracování</t>
  </si>
  <si>
    <t>geometrického plánu vč.ověření kat.úřadem,listinná</t>
  </si>
  <si>
    <t>podoba GP bude vypracována ve 20vyhotoveních</t>
  </si>
  <si>
    <t>20</t>
  </si>
  <si>
    <t>7</t>
  </si>
  <si>
    <t>013203000</t>
  </si>
  <si>
    <t>Průzkumné, geodetické a projektové práce projektové práce dokumentace stavby (výkresová a textová) bez rozlišení</t>
  </si>
  <si>
    <t>1081352000</t>
  </si>
  <si>
    <t>průzkumné,geodetické a projekt.práce,proj.práce</t>
  </si>
  <si>
    <t>dokumentace stavby(výkresová atextová)bez rozlišení</t>
  </si>
  <si>
    <t>dokumentace průbvěhu stavby</t>
  </si>
  <si>
    <t>1*měsíčně sada barevných fotografií v tištěné</t>
  </si>
  <si>
    <t>i elektronické formě</t>
  </si>
  <si>
    <t>3*závěrečná fotodokumentace v albu a popisem</t>
  </si>
  <si>
    <t>v tištěné i elektronické formě</t>
  </si>
  <si>
    <t>8</t>
  </si>
  <si>
    <t>013234000</t>
  </si>
  <si>
    <t>Průzkumné, geodetické a projektové práce projektové práce dokumentace stavby (výkresová a textová) pro oznámení stavby</t>
  </si>
  <si>
    <t>1708543198</t>
  </si>
  <si>
    <t xml:space="preserve">Průzkumné,geodetické a projektové práce </t>
  </si>
  <si>
    <t>projektové práce dokumentace stavby(výkresová</t>
  </si>
  <si>
    <t>a textová pro oznámení stavby</t>
  </si>
  <si>
    <t>vypracování aktualizace projektu dopravně</t>
  </si>
  <si>
    <t>inž,opatření</t>
  </si>
  <si>
    <t>zajištění stanovení pro značení přechodné úpravy</t>
  </si>
  <si>
    <t>provozu na komunikací,povolení ZUK</t>
  </si>
  <si>
    <t>počet vyhotovení 6*v tištěné formě i na CD</t>
  </si>
  <si>
    <t>9</t>
  </si>
  <si>
    <t>013244000</t>
  </si>
  <si>
    <t>Průzkumné, geodetické a projektové práce projektové práce dokumentace stavby (výkresová a textová) pro provádění stavby</t>
  </si>
  <si>
    <t>183180250</t>
  </si>
  <si>
    <t>Průzkumné,geodetické a projektové práce,projektové</t>
  </si>
  <si>
    <t>práce dokumentace stavby(výkresová a textová)</t>
  </si>
  <si>
    <t>pro provádění stavby</t>
  </si>
  <si>
    <t>průzkumné a geodetické a projektové práce</t>
  </si>
  <si>
    <t>pro dokumentace stavby(výkresová a textová)</t>
  </si>
  <si>
    <t>realizační dokumentace stavby</t>
  </si>
  <si>
    <t>10</t>
  </si>
  <si>
    <t>013254000</t>
  </si>
  <si>
    <t>Průzkumné, geodetické a projektové práce projektové práce dokumentace stavby (výkresová a textová) skutečného provedení stavby</t>
  </si>
  <si>
    <t>-1434496295</t>
  </si>
  <si>
    <t>a textová)skutečného provedení stavby</t>
  </si>
  <si>
    <t>dokumentace skutečného provedení všech</t>
  </si>
  <si>
    <t>stavebních objektů</t>
  </si>
  <si>
    <t>VRN3</t>
  </si>
  <si>
    <t>Zařízení staveniště</t>
  </si>
  <si>
    <t>11</t>
  </si>
  <si>
    <t>032103000</t>
  </si>
  <si>
    <t>Zařízení staveniště vybavení staveniště náklady na stavební buňky</t>
  </si>
  <si>
    <t>-575854665</t>
  </si>
  <si>
    <t>Zařízení staveniště vybavení staveniště náklady</t>
  </si>
  <si>
    <t>na stavební buňky zařízení staveniště vč.meziskladu</t>
  </si>
  <si>
    <t xml:space="preserve">materiálu-zřízení,provoz,demontáž vč.zajištění </t>
  </si>
  <si>
    <t>jeho umístění</t>
  </si>
  <si>
    <t>zajištění buňky pro činnost koordinátora BOZP</t>
  </si>
  <si>
    <t>a stavební dozor</t>
  </si>
  <si>
    <t>12</t>
  </si>
  <si>
    <t>034503000</t>
  </si>
  <si>
    <t>Zařízení staveniště zabezpečení staveniště informační tabule</t>
  </si>
  <si>
    <t>ks</t>
  </si>
  <si>
    <t>-280828869</t>
  </si>
  <si>
    <t xml:space="preserve">Zařízení staveniště zabezpečení staveniště </t>
  </si>
  <si>
    <t>informační tabule</t>
  </si>
  <si>
    <t>bilbord dle pravidel publicity na WWW.</t>
  </si>
  <si>
    <t>strukturální-fondy.cz/cs/Microsites/IROP/</t>
  </si>
  <si>
    <t xml:space="preserve">publicita projektu-výroba,dodání a  osazení </t>
  </si>
  <si>
    <t>velkoplošného bilboardu,rozměr účinné</t>
  </si>
  <si>
    <t>plochy 2,4*5</t>
  </si>
  <si>
    <t>13</t>
  </si>
  <si>
    <t>034503000.1</t>
  </si>
  <si>
    <t>Informační tabule na staveništi</t>
  </si>
  <si>
    <t>1034097704</t>
  </si>
  <si>
    <t>demontáž velkoplošného bilboardu</t>
  </si>
  <si>
    <t>14</t>
  </si>
  <si>
    <t>034503001</t>
  </si>
  <si>
    <t>-2063287872</t>
  </si>
  <si>
    <t>Zařízení staveniště zabezpečení staveniště informační</t>
  </si>
  <si>
    <t>tabule</t>
  </si>
  <si>
    <t>VRN4</t>
  </si>
  <si>
    <t>Inženýrská činnost</t>
  </si>
  <si>
    <t>043103000</t>
  </si>
  <si>
    <t>Inženýrská činnost zkoušky a ostatní měření zkoušky bez rozlišení</t>
  </si>
  <si>
    <t>kompl</t>
  </si>
  <si>
    <t>-1750425594</t>
  </si>
  <si>
    <t>Inženýrská činnost zkoušky a ostatní měření zkoušky</t>
  </si>
  <si>
    <t>bez rozlišení</t>
  </si>
  <si>
    <t>zajištění všech testů potřebných k zjištění kvality</t>
  </si>
  <si>
    <t xml:space="preserve">zeminy násypů,výkopů,vč.dalších zkoušek </t>
  </si>
  <si>
    <t>požadovaných objednatelem.</t>
  </si>
  <si>
    <t>Uvažováno 6*zkouška staickou zatěžovací deskou</t>
  </si>
  <si>
    <t>3*zkouška míry zhutnění ID nebo PS,</t>
  </si>
  <si>
    <t>zkoušky mezerovitosti vrstvy vozovky nedestuktivní</t>
  </si>
  <si>
    <t>4* zkouška spojení vrstev</t>
  </si>
  <si>
    <t>16</t>
  </si>
  <si>
    <t>043103000.1</t>
  </si>
  <si>
    <t>-769508218</t>
  </si>
  <si>
    <t>INženýrská činnost zkoušky a ostatní měřenízkoušky</t>
  </si>
  <si>
    <t>měřeníreflexivity vodorovného DZ</t>
  </si>
  <si>
    <t>17</t>
  </si>
  <si>
    <t>043194000</t>
  </si>
  <si>
    <t>Inženýrská činnost zkoušky a ostatní měření zkoušky ostatní zkoušky</t>
  </si>
  <si>
    <t>-2090007492</t>
  </si>
  <si>
    <t>Inženýrská činnost zkoušky a ostatní měřenízkoušky</t>
  </si>
  <si>
    <t>ostatní zkoušky měření rovinatosti planografem</t>
  </si>
  <si>
    <t>VRN5</t>
  </si>
  <si>
    <t>Finanční náklady</t>
  </si>
  <si>
    <t>18</t>
  </si>
  <si>
    <t>051303000</t>
  </si>
  <si>
    <t>Finanční náklady pojistné pojištění proti zpoždění</t>
  </si>
  <si>
    <t>-1870357118</t>
  </si>
  <si>
    <t>Finanční náklady poplatky místní poplatky</t>
  </si>
  <si>
    <t xml:space="preserve">Náklady spojené se zřízením bankovní záruky </t>
  </si>
  <si>
    <t>po dobu záruční doby jak je uvedeno v rámci SOD</t>
  </si>
  <si>
    <t>2 - SO 101 Úpravy silnice II/311 - aktivity hlavní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</si>
  <si>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</si>
  <si>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</si>
  <si>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</si>
  <si>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</si>
  <si>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</si>
  <si>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</si>
  <si>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</si>
  <si>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</si>
  <si>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</si>
  <si>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</si>
  <si>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</si>
  <si>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</si>
  <si>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113107165</t>
  </si>
  <si>
    <t>Odstranění podkladů nebo krytů s přemístěním hmot na skládku na vzdálenost do 20 m nebo s naložením na dopravní prostředek v ploše jednotlivě přes 50 m2 do 200 m2 z kameniva hrubého drceného, o tl. vrstvy přes 400 do 500 mm</t>
  </si>
  <si>
    <t>m2</t>
  </si>
  <si>
    <t>-278487282</t>
  </si>
  <si>
    <t>dle TZ-štěrková plocha</t>
  </si>
  <si>
    <t>125,0</t>
  </si>
  <si>
    <t>113107183</t>
  </si>
  <si>
    <t>Odstranění podkladů nebo krytů s přemístěním hmot na skládku na vzdálenost do 20 m nebo s naložením na dopravní prostředek v ploše jednotlivě přes 50 m2 do 200 m2 živičných, o tl. vrstvy přes 100 do 150 mm</t>
  </si>
  <si>
    <t>915551279</t>
  </si>
  <si>
    <t>dle TZ-demolice vozovky</t>
  </si>
  <si>
    <t>181,0</t>
  </si>
  <si>
    <t>113107184</t>
  </si>
  <si>
    <t>Odstranění podkladů nebo krytů s přemístěním hmot na skládku na vzdálenost do 20 m nebo s naložením na dopravní prostředek v ploše jednotlivě přes 50 m2 do 200 m2 živičných, o tl. vrstvy přes 150 do 200 mm</t>
  </si>
  <si>
    <t>-655751890</t>
  </si>
  <si>
    <t>dle Tz a situace</t>
  </si>
  <si>
    <t>53,0</t>
  </si>
  <si>
    <t>113154332</t>
  </si>
  <si>
    <t>Frézování živičného podkladu nebo krytu s naložením na dopravní prostředek plochy přes 1 000 do 10 000 m2 bez překážek v trase pruhu šířky přes 1 m do 2 m, tloušťky vrstvy 40 mm</t>
  </si>
  <si>
    <t>-670778022</t>
  </si>
  <si>
    <t>dle TZ-opravovaná vozovka</t>
  </si>
  <si>
    <t>6622,0*2</t>
  </si>
  <si>
    <t>113202111</t>
  </si>
  <si>
    <t>Vytrhání obrub s vybouráním lože, s přemístěním hmot na skládku na vzdálenost do 3 m nebo s naložením na dopravní prostředek z krajníků nebo obrubníků stojatých</t>
  </si>
  <si>
    <t>-945338136</t>
  </si>
  <si>
    <t>dle TZ-krajník pro zpětné použití</t>
  </si>
  <si>
    <t>19,0</t>
  </si>
  <si>
    <t>120901121</t>
  </si>
  <si>
    <t>Bourání konstrukcí v odkopávkách a prokopávkách, korytech vodotečí, melioračních kanálech - ručně s přemístěním suti na hromady na vzdálenost do 20 m nebo s naložením na dopravní prostředek z betonu prostého neprokládaného</t>
  </si>
  <si>
    <t>m3</t>
  </si>
  <si>
    <t>1419289848</t>
  </si>
  <si>
    <t>dle TZ a situace -bourání stávajících propustků</t>
  </si>
  <si>
    <t>24,0</t>
  </si>
  <si>
    <t>121101103</t>
  </si>
  <si>
    <t>Sejmutí ornice nebo lesní půdy s vodorovným přemístěním na hromady v místě upotřebení nebo na dočasné či trvalé skládky se složením, na vzdálenost přes 100 do 250 m</t>
  </si>
  <si>
    <t>124621136</t>
  </si>
  <si>
    <t>dle TZ a situace</t>
  </si>
  <si>
    <t>3611,0*0,1</t>
  </si>
  <si>
    <t>tl50-300mm</t>
  </si>
  <si>
    <t>64,9</t>
  </si>
  <si>
    <t>122101101</t>
  </si>
  <si>
    <t>Odkopávky a prokopávky nezapažené s přehozením výkopku na vzdálenost do 3 m nebo s naložením na dopravní prostředek v horninách tř. 1 a 2 do 100 m3</t>
  </si>
  <si>
    <t>48383182</t>
  </si>
  <si>
    <t>těžení a naložení ornice na meziskládce</t>
  </si>
  <si>
    <t>pro ohumusování</t>
  </si>
  <si>
    <t>236,2</t>
  </si>
  <si>
    <t>pro odvoz na skládku</t>
  </si>
  <si>
    <t>426,0-236,2</t>
  </si>
  <si>
    <t>122202201</t>
  </si>
  <si>
    <t>Odkopávky a prokopávky nezapažené pro silnice s přemístěním výkopku v příčných profilech na vzdálenost do 15 m nebo s naložením na dopravní prostředek v hornině tř. 3 do 100 m3</t>
  </si>
  <si>
    <t>-1819393922</t>
  </si>
  <si>
    <t>dle TZ a vzorových příčných řezů</t>
  </si>
  <si>
    <t>279,0+167,0</t>
  </si>
  <si>
    <t>132201101</t>
  </si>
  <si>
    <t>Hloubení zapažených i nezapažených rýh šířky do 600 mm s urovnáním dna do předepsaného profilu a spádu v hornině tř. 3 do 100 m3</t>
  </si>
  <si>
    <t>-2142043541</t>
  </si>
  <si>
    <t>trativody</t>
  </si>
  <si>
    <t>179,0*0,4*0,4</t>
  </si>
  <si>
    <t>šachtice</t>
  </si>
  <si>
    <t>0,8*0,8*1,0*2</t>
  </si>
  <si>
    <t>132201201</t>
  </si>
  <si>
    <t>Hloubení zapažených i nezapažených rýh šířky přes 600 do 2 000 mm s urovnáním dna do předepsaného profilu a spádu v hornině tř. 3 do 100 m3</t>
  </si>
  <si>
    <t>569598455</t>
  </si>
  <si>
    <t>výkop pro potrubí DN300</t>
  </si>
  <si>
    <t>87,0*1,1*1,3</t>
  </si>
  <si>
    <t>rozšíření</t>
  </si>
  <si>
    <t>2,1*1,0*1,3*2</t>
  </si>
  <si>
    <t>pro potrubí DN150</t>
  </si>
  <si>
    <t>2,5*1,0*1,3</t>
  </si>
  <si>
    <t>propustek podélný 1a2</t>
  </si>
  <si>
    <t>20,0*1,1*1,5</t>
  </si>
  <si>
    <t>2,5*1,9*2,5*2</t>
  </si>
  <si>
    <t>propustky 1-6</t>
  </si>
  <si>
    <t>79,0*1,6*1,5</t>
  </si>
  <si>
    <t>patky</t>
  </si>
  <si>
    <t>11,392</t>
  </si>
  <si>
    <t>horská vpusť průtočná</t>
  </si>
  <si>
    <t>2,5*1,9*2,0</t>
  </si>
  <si>
    <t>151101101</t>
  </si>
  <si>
    <t>Zřízení pažení a rozepření stěn rýh pro podzemní vedení pro všechny šířky rýhy příložné pro jakoukoliv mezerovitost, hloubky do 2 m</t>
  </si>
  <si>
    <t>-531227996</t>
  </si>
  <si>
    <t>87,0*1,3*2</t>
  </si>
  <si>
    <t>2*(2,1+1,0)*1,3*2</t>
  </si>
  <si>
    <t>2,5*1,3*2</t>
  </si>
  <si>
    <t>2*(2,5+1,9)*2,0</t>
  </si>
  <si>
    <t>151101102</t>
  </si>
  <si>
    <t>Zřízení pažení a rozepření stěn rýh pro podzemní vedení pro všechny šířky rýhy příložné pro jakoukoliv mezerovitost, hloubky do 4 m</t>
  </si>
  <si>
    <t>-10635425</t>
  </si>
  <si>
    <t>horské vpustě</t>
  </si>
  <si>
    <t>2*(2,5+1,9)*2,5*2</t>
  </si>
  <si>
    <t>151101111</t>
  </si>
  <si>
    <t>Odstranění pažení a rozepření stěn rýh pro podzemní vedení s uložením materiálu na vzdálenost do 3 m od kraje výkopu příložné, hloubky do 2 m</t>
  </si>
  <si>
    <t>-903926282</t>
  </si>
  <si>
    <t>151101112</t>
  </si>
  <si>
    <t>Odstranění pažení a rozepření stěn rýh pro podzemní vedení s uložením materiálu na vzdálenost do 3 m od kraje výkopu příložné, hloubky přes 2 do 4 m</t>
  </si>
  <si>
    <t>918385442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</si>
  <si>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</si>
  <si>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</si>
  <si>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1687557602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</si>
  <si>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</si>
  <si>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</si>
  <si>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-1477636717</t>
  </si>
  <si>
    <t>dovoz zeminy z meziskládky pro ohumusování</t>
  </si>
  <si>
    <t>162601102</t>
  </si>
  <si>
    <t>Vodorovné přemístění výkopku nebo sypaniny po suchu na obvyklém dopravním prostředku, bez naložení výkopku, avšak se složením bez rozhrnutí z horniny tř. 1 až 4 na vzdálenost přes 4 000 do 5 000 m</t>
  </si>
  <si>
    <t>-1032667238</t>
  </si>
  <si>
    <t>odvoz přebytečné ornice</t>
  </si>
  <si>
    <t>339,9-150,1</t>
  </si>
  <si>
    <t>19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</si>
  <si>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</si>
  <si>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</si>
  <si>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1002658006</t>
  </si>
  <si>
    <t>odvoz přebytečné zeminy</t>
  </si>
  <si>
    <t>(400,362+29,92+446,0)-220,0</t>
  </si>
  <si>
    <t>162701155</t>
  </si>
  <si>
    <t>Vodorovné přemístění výkopku nebo sypaniny po suchu na obvyklém dopravním prostředku, bez naložení výkopku, avšak se složením bez rozhrnutí z horniny tř. 5 až 7 na vzdálenost přes 9 0000 do 10 000 m</t>
  </si>
  <si>
    <t>-325187119</t>
  </si>
  <si>
    <t>vybourané betonové zdivo</t>
  </si>
  <si>
    <t>171201201</t>
  </si>
  <si>
    <t>Uložení sypaniny na skládky</t>
  </si>
  <si>
    <t>-877383772</t>
  </si>
  <si>
    <t>656,0282+24,0</t>
  </si>
  <si>
    <t>22</t>
  </si>
  <si>
    <t>171201211</t>
  </si>
  <si>
    <t>Uložení sypaniny poplatek za uložení sypaniny na skládce (skládkovné)</t>
  </si>
  <si>
    <t>t</t>
  </si>
  <si>
    <t>1264208405</t>
  </si>
  <si>
    <t>656,282*1,5</t>
  </si>
  <si>
    <t>23</t>
  </si>
  <si>
    <t>174101101</t>
  </si>
  <si>
    <t>Zásyp sypaninou z jakékoliv horniny s uložením výkopku ve vrstvách se zhutněním jam, šachet, rýh nebo kolem objektů v těchto vykopávkách</t>
  </si>
  <si>
    <t>-1773726040</t>
  </si>
  <si>
    <t>výkop</t>
  </si>
  <si>
    <t>400,362-(187,4+35,478+0,84+0,288+11,392+15,8)</t>
  </si>
  <si>
    <t>-(6,17+2,764+6,756)</t>
  </si>
  <si>
    <t>-0,45*2</t>
  </si>
  <si>
    <t>-0,4*2</t>
  </si>
  <si>
    <t>-2,68*1,33</t>
  </si>
  <si>
    <t>-(1,8*1,2*2,5)*2</t>
  </si>
  <si>
    <t>-1,2*1,8*2,0</t>
  </si>
  <si>
    <t>24</t>
  </si>
  <si>
    <t>M</t>
  </si>
  <si>
    <t>583336740</t>
  </si>
  <si>
    <t>kamenivo těžené hrubé frakce 16-32</t>
  </si>
  <si>
    <t>-1207974774</t>
  </si>
  <si>
    <t>113,09*1,67*1,01</t>
  </si>
  <si>
    <t>25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</si>
  <si>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</si>
  <si>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</si>
  <si>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479969647</t>
  </si>
  <si>
    <t>potrubí DN150</t>
  </si>
  <si>
    <t>2,33*1,0*0,5</t>
  </si>
  <si>
    <t>potrubí DN300-propustek</t>
  </si>
  <si>
    <t>79,0*1,6*0,8</t>
  </si>
  <si>
    <t>potrubí DN400-propustek</t>
  </si>
  <si>
    <t>20,0*1,9*0,9</t>
  </si>
  <si>
    <t>-0,79*7,81</t>
  </si>
  <si>
    <t>-0,2*13,82</t>
  </si>
  <si>
    <t>potrubí DN300-kanalizace</t>
  </si>
  <si>
    <t>86,5*1,1*0,7</t>
  </si>
  <si>
    <t>-0,865*7,81</t>
  </si>
  <si>
    <t>26</t>
  </si>
  <si>
    <t>583373020</t>
  </si>
  <si>
    <t>štěrkopísek frakce 0-16</t>
  </si>
  <si>
    <t>146244723</t>
  </si>
  <si>
    <t>187,4*1,67*1,01</t>
  </si>
  <si>
    <t>27</t>
  </si>
  <si>
    <t>181411132</t>
  </si>
  <si>
    <t>Založení trávníku na půdě předem připravené plochy do 1000 m2 výsevem včetně utažení parkového na svahu přes 1:5 do 1:2</t>
  </si>
  <si>
    <t>-1281269751</t>
  </si>
  <si>
    <t>2362,0</t>
  </si>
  <si>
    <t>28</t>
  </si>
  <si>
    <t>005724100</t>
  </si>
  <si>
    <t>osivo směs travní parková</t>
  </si>
  <si>
    <t>kg</t>
  </si>
  <si>
    <t>1000449994</t>
  </si>
  <si>
    <t>2362*0,025 'Přepočtené koeficientem množství</t>
  </si>
  <si>
    <t>29</t>
  </si>
  <si>
    <t>181951102</t>
  </si>
  <si>
    <t>Úprava pláně vyrovnáním výškových rozdílů v hornině tř. 1 až 4 se zhutněním</t>
  </si>
  <si>
    <t>1640447531</t>
  </si>
  <si>
    <t>30</t>
  </si>
  <si>
    <t>182101101</t>
  </si>
  <si>
    <t>Svahování trvalých svahů do projektovaných profilů s potřebným přemístěním výkopku při svahování v zářezech v hornině tř. 1 až 4</t>
  </si>
  <si>
    <t>639521055</t>
  </si>
  <si>
    <t>31</t>
  </si>
  <si>
    <t>182301131</t>
  </si>
  <si>
    <t>Rozprostření a urovnání ornice ve svahu sklonu přes 1:5 při souvislé ploše přes 500 m2, tl. vrstvy do 100 mm</t>
  </si>
  <si>
    <t>-2096303637</t>
  </si>
  <si>
    <t>32</t>
  </si>
  <si>
    <t>185803112</t>
  </si>
  <si>
    <t>Ošetření trávníku jednorázové na svahu přes 1:5 do 1:2</t>
  </si>
  <si>
    <t>-62189670</t>
  </si>
  <si>
    <t>Zakládání</t>
  </si>
  <si>
    <t>33</t>
  </si>
  <si>
    <t>211531111</t>
  </si>
  <si>
    <t>Výplň kamenivem do rýh odvodňovacích žeber nebo trativodů bez zhutnění, s úpravou povrchu výplně kamenivem hrubým drceným frakce 16 až 63 mm</t>
  </si>
  <si>
    <t>-1512649395</t>
  </si>
  <si>
    <t>dle TZ a vykres č.6</t>
  </si>
  <si>
    <t>sanace podloží propustek 1-6</t>
  </si>
  <si>
    <t>79,0*1,0*0,2</t>
  </si>
  <si>
    <t>34</t>
  </si>
  <si>
    <t>211571121</t>
  </si>
  <si>
    <t>Výplň kamenivem do rýh odvodňovacích žeber nebo trativodů bez zhutnění, s úpravou povrchu výplně kamenivem drobným těženým</t>
  </si>
  <si>
    <t>-1130842084</t>
  </si>
  <si>
    <t>179,0*0,4*0,3</t>
  </si>
  <si>
    <t>35</t>
  </si>
  <si>
    <t>212572121</t>
  </si>
  <si>
    <t>Lože pro trativody z kameniva drobného těženého</t>
  </si>
  <si>
    <t>-25454257</t>
  </si>
  <si>
    <t>179,0*0,4*0,1</t>
  </si>
  <si>
    <t>36</t>
  </si>
  <si>
    <t>212755214</t>
  </si>
  <si>
    <t>Trativody bez lože z drenážních trubek plastových flexibilních D 100 mm</t>
  </si>
  <si>
    <t>779557711</t>
  </si>
  <si>
    <t>Vodorovné konstrukce</t>
  </si>
  <si>
    <t>37</t>
  </si>
  <si>
    <t>451572111</t>
  </si>
  <si>
    <t>Lože pod potrubí, stoky a drobné objekty v otevřeném výkopu z kameniva drobného těženého 0 až 4 mm</t>
  </si>
  <si>
    <t>-394387538</t>
  </si>
  <si>
    <t>pod potrubí DN150</t>
  </si>
  <si>
    <t>2,33*1,0*0,1</t>
  </si>
  <si>
    <t>potrubí DN300</t>
  </si>
  <si>
    <t>87,0*1,1*0,15</t>
  </si>
  <si>
    <t>propustek šikmý DN400</t>
  </si>
  <si>
    <t>19,5*1,2*0,15</t>
  </si>
  <si>
    <t>propustek DN300</t>
  </si>
  <si>
    <t>79,0*1,1*0,2</t>
  </si>
  <si>
    <t>38</t>
  </si>
  <si>
    <t>452311131</t>
  </si>
  <si>
    <t>Podkladní a zajišťovací konstrukce z betonu prostého v otevřeném výkopu desky pod potrubí, stoky a drobné objekty z betonu tř. C 12/15</t>
  </si>
  <si>
    <t>358637552</t>
  </si>
  <si>
    <t>pod horskou vpusť</t>
  </si>
  <si>
    <t>1,4*2,0*0,1*3</t>
  </si>
  <si>
    <t>39</t>
  </si>
  <si>
    <t>452311151</t>
  </si>
  <si>
    <t>Podkladní a zajišťovací konstrukce z betonu prostého v otevřeném výkopu desky pod potrubí, stoky a drobné objekty z betonu tř. C 20/25</t>
  </si>
  <si>
    <t>152560533</t>
  </si>
  <si>
    <t>pod šachtice</t>
  </si>
  <si>
    <t>1,2*1,2*0,1*2</t>
  </si>
  <si>
    <t>40</t>
  </si>
  <si>
    <t>461211111</t>
  </si>
  <si>
    <t>Patka z lomového kamene upraveného na maltu MC 10, s vyspárováním maltou MCS, s dlažbovitou úpravou povrchu a s vypracováním horní hrany, plocha průřezu patky do 0,40 m2</t>
  </si>
  <si>
    <t>-582975131</t>
  </si>
  <si>
    <t>vyústění kanalizace</t>
  </si>
  <si>
    <t>0,96</t>
  </si>
  <si>
    <t>41</t>
  </si>
  <si>
    <t>461310212</t>
  </si>
  <si>
    <t>Patka z betonu prostého do rýhy nebo do bednění s provedením dilatačních spár v osové vzdálenosti 2 m a jejich zalitím živičnou zálivkou z betonu se zvýšenými nároky na prostředí tř. C 25/30</t>
  </si>
  <si>
    <t>-318994446</t>
  </si>
  <si>
    <t>propustek 1 potrubí DN400</t>
  </si>
  <si>
    <t>1,5*0,65*0,8</t>
  </si>
  <si>
    <t>propustek 2 potrubí DN4010</t>
  </si>
  <si>
    <t>1,37*0,65*0,8</t>
  </si>
  <si>
    <t>propustek 1-6</t>
  </si>
  <si>
    <t>2,5*0,55*0,6*2*6</t>
  </si>
  <si>
    <t>42</t>
  </si>
  <si>
    <t>465511521</t>
  </si>
  <si>
    <t>Dlažba z lomového kamene upraveného vodorovná nebo plocha ve sklonu do 1:2 s dodáním hmot do malty MC 10, s vyplněním spár maltou MC 10 a s vyspárováním maltou MCS v ploše přes 20 m2, tl. 200 mm</t>
  </si>
  <si>
    <t>720576017</t>
  </si>
  <si>
    <t>dle výkresů propustků</t>
  </si>
  <si>
    <t>55,0</t>
  </si>
  <si>
    <t>43</t>
  </si>
  <si>
    <t>465511522</t>
  </si>
  <si>
    <t>Dlažba z lomového kamene upraveného vodorovná nebo plocha ve sklonu do 1:2 s dodáním hmot do malty MC 10, s vyplněním spár maltou MC 10 a s vyspárováním maltou MCS v ploše přes 20 m2, tl. 250 mm</t>
  </si>
  <si>
    <t>1161086607</t>
  </si>
  <si>
    <t>dlažba-vyústění kanalizace</t>
  </si>
  <si>
    <t>6,0</t>
  </si>
  <si>
    <t>Komunikace pozemní</t>
  </si>
  <si>
    <t>44</t>
  </si>
  <si>
    <t>564841111</t>
  </si>
  <si>
    <t>Podklad ze štěrkodrti ŠD s rozprostřením a zhutněním, po zhutnění tl. 120 mm</t>
  </si>
  <si>
    <t>2037551955</t>
  </si>
  <si>
    <t>doplnění ŠD-sanace</t>
  </si>
  <si>
    <t>1290,0</t>
  </si>
  <si>
    <t>45</t>
  </si>
  <si>
    <t>564851111</t>
  </si>
  <si>
    <t>Podklad ze štěrkodrti ŠD s rozprostřením a zhutněním, po zhutnění tl. 150 mm</t>
  </si>
  <si>
    <t>1692466801</t>
  </si>
  <si>
    <t>dle TZ a vzorových řezů</t>
  </si>
  <si>
    <t>novostavba</t>
  </si>
  <si>
    <t>186,0</t>
  </si>
  <si>
    <t>186,0*1,05</t>
  </si>
  <si>
    <t>podél obrub</t>
  </si>
  <si>
    <t>27,0</t>
  </si>
  <si>
    <t>podél zdi</t>
  </si>
  <si>
    <t>46</t>
  </si>
  <si>
    <t>565135111</t>
  </si>
  <si>
    <t>Asfaltový beton vrstva podkladní ACP 16 (obalované kamenivo střednězrnné - OKS) s rozprostřením a zhutněním v pruhu šířky do 3 m, po zhutnění tl. 50 mm</t>
  </si>
  <si>
    <t>-1550192796</t>
  </si>
  <si>
    <t>186,0+27,0+53,0</t>
  </si>
  <si>
    <t>opravená vozovka</t>
  </si>
  <si>
    <t>6449,0</t>
  </si>
  <si>
    <t>47</t>
  </si>
  <si>
    <t>565145111</t>
  </si>
  <si>
    <t>Asfaltový beton vrstva podkladní ACP 16 (obalované kamenivo střednězrnné - OKS) s rozprostřením a zhutněním v pruhu šířky do 3 m, po zhutnění tl. 60 mm</t>
  </si>
  <si>
    <t>-1958633192</t>
  </si>
  <si>
    <t>266,0</t>
  </si>
  <si>
    <t>48</t>
  </si>
  <si>
    <t>565155121</t>
  </si>
  <si>
    <t>Asfaltový beton vrstva podkladní ACP 16 (obalované kamenivo střednězrnné - OKS) s rozprostřením a zhutněním v pruhu šířky přes 3 m, po zhutnění tl. 70 mm</t>
  </si>
  <si>
    <t>-122000192</t>
  </si>
  <si>
    <t>opravované vozovky</t>
  </si>
  <si>
    <t>49</t>
  </si>
  <si>
    <t>569751111</t>
  </si>
  <si>
    <t>Zpevnění krajnic nebo komunikací pro pěší s rozprostřením a zhutněním, po zhutnění kamenivem drceným tl. 150 mm</t>
  </si>
  <si>
    <t>-540616434</t>
  </si>
  <si>
    <t>50</t>
  </si>
  <si>
    <t>569903311</t>
  </si>
  <si>
    <t>Zřízení zemních krajnic z hornin jakékoliv třídy se zhutněním</t>
  </si>
  <si>
    <t>1813298047</t>
  </si>
  <si>
    <t>dle vzorových příčných řezů</t>
  </si>
  <si>
    <t>220,0</t>
  </si>
  <si>
    <t>51</t>
  </si>
  <si>
    <t>573111111</t>
  </si>
  <si>
    <t>Postřik infiltrační PI z asfaltu silničního s posypem kamenivem, v množství 0,60 kg/m2</t>
  </si>
  <si>
    <t>379691840</t>
  </si>
  <si>
    <t>dle TZ</t>
  </si>
  <si>
    <t>opravovaná vozovka</t>
  </si>
  <si>
    <t>52</t>
  </si>
  <si>
    <t>573211106</t>
  </si>
  <si>
    <t>Postřik spojovací PS bez posypu kamenivem z asfaltu silničního, v množství 0,20 kg/m2</t>
  </si>
  <si>
    <t>-1324980215</t>
  </si>
  <si>
    <t>53</t>
  </si>
  <si>
    <t>573211108</t>
  </si>
  <si>
    <t>Postřik spojovací PS bez posypu kamenivem z asfaltu silničního, v množství 0,40 kg/m2</t>
  </si>
  <si>
    <t>1201286148</t>
  </si>
  <si>
    <t>novostavby</t>
  </si>
  <si>
    <t>54</t>
  </si>
  <si>
    <t>573211112</t>
  </si>
  <si>
    <t>Postřik spojovací PS bez posypu kamenivem z asfaltu silničního, v množství 0,70 kg/m2</t>
  </si>
  <si>
    <t>1724195371</t>
  </si>
  <si>
    <t>55</t>
  </si>
  <si>
    <t>577144111</t>
  </si>
  <si>
    <t>Asfaltový beton vrstva obrusná ACO 11 (ABS) s rozprostřením a se zhutněním z nemodifikovaného asfaltu v pruhu šířky do 3 m tř. I, po zhutnění tl. 50 mm</t>
  </si>
  <si>
    <t>-360253711</t>
  </si>
  <si>
    <t>56</t>
  </si>
  <si>
    <t>577144121</t>
  </si>
  <si>
    <t>Asfaltový beton vrstva obrusná ACO 11 (ABS) s rozprostřením a se zhutněním z nemodifikovaného asfaltu v pruhu šířky přes 3 m tř. I, po zhutnění tl. 50 mm</t>
  </si>
  <si>
    <t>706589469</t>
  </si>
  <si>
    <t>57</t>
  </si>
  <si>
    <t>597661111</t>
  </si>
  <si>
    <t>Rigol dlážděný do lože z betonu prostého tl. 100 mm, s vyplněním a zatřením spár cementovou maltou z dlažebních kostek drobných</t>
  </si>
  <si>
    <t>-175501947</t>
  </si>
  <si>
    <t>rigol z 5řad kostek</t>
  </si>
  <si>
    <t>2,0*0,5</t>
  </si>
  <si>
    <t>Trubní vedení</t>
  </si>
  <si>
    <t>58</t>
  </si>
  <si>
    <t>8-01</t>
  </si>
  <si>
    <t>Navrtávka do stávající vpustě</t>
  </si>
  <si>
    <t>-1660575145</t>
  </si>
  <si>
    <t>59</t>
  </si>
  <si>
    <t>8-02</t>
  </si>
  <si>
    <t>Prčočištění stávajících vpustí</t>
  </si>
  <si>
    <t>811440906</t>
  </si>
  <si>
    <t>60</t>
  </si>
  <si>
    <t>8-03</t>
  </si>
  <si>
    <t>Kamerový průzkum</t>
  </si>
  <si>
    <t>-333761078</t>
  </si>
  <si>
    <t>61</t>
  </si>
  <si>
    <t>8-04</t>
  </si>
  <si>
    <t>Přepojení stávajícího propustku</t>
  </si>
  <si>
    <t>-1174366693</t>
  </si>
  <si>
    <t>přepojení stávajícího propustku v šachtě Š2</t>
  </si>
  <si>
    <t>potrubí PP DN300+spojka+vložka pro vyrovnání potrubí</t>
  </si>
  <si>
    <t>62</t>
  </si>
  <si>
    <t>871313121</t>
  </si>
  <si>
    <t>Montáž kanalizačního potrubí z plastů z tvrdého PVC těsněných gumovým kroužkem v otevřeném výkopu ve sklonu do 20 % DN 160</t>
  </si>
  <si>
    <t>2146917431</t>
  </si>
  <si>
    <t>dle tabulky potrubí</t>
  </si>
  <si>
    <t>2,33</t>
  </si>
  <si>
    <t>63</t>
  </si>
  <si>
    <t>286112390</t>
  </si>
  <si>
    <t>trubka kanalizační plastová s hrdlem KG KOEX 150X4,0X1M SN4</t>
  </si>
  <si>
    <t>kus</t>
  </si>
  <si>
    <t>2045500606</t>
  </si>
  <si>
    <t>64</t>
  </si>
  <si>
    <t>871370310</t>
  </si>
  <si>
    <t>Montáž kanalizačního potrubí z plastů z polypropylenu PP hladkého plnostěnného SN 10 DN 300</t>
  </si>
  <si>
    <t>577821810</t>
  </si>
  <si>
    <t>dle TZ a podélného profilu</t>
  </si>
  <si>
    <t>86,32</t>
  </si>
  <si>
    <t>65</t>
  </si>
  <si>
    <t>286112510</t>
  </si>
  <si>
    <t>trubka kanalizační plastová s hrdlem KG KOEX 300X7,7X1M SN4</t>
  </si>
  <si>
    <t>1410481192</t>
  </si>
  <si>
    <t>66</t>
  </si>
  <si>
    <t>894201131</t>
  </si>
  <si>
    <t>Ostatní konstrukce na trubním vedení z prostého betonu dno šachet tloušťky přes 200 mm z betonu bez zvýšených nároků na prostředí tř. C 30/37</t>
  </si>
  <si>
    <t>-165552051</t>
  </si>
  <si>
    <t>dno horských vpustí</t>
  </si>
  <si>
    <t>1,8*1,2*0,3*2</t>
  </si>
  <si>
    <t>67</t>
  </si>
  <si>
    <t>894302171</t>
  </si>
  <si>
    <t>Ostatní konstrukce na trubním vedení ze železového betonu stěny šachet tloušťky přes 200 mm ze železového betonu bez zvýšených nároků na prostředí tř. C 30/37</t>
  </si>
  <si>
    <t>1456731247</t>
  </si>
  <si>
    <t>dle výkresu č.9</t>
  </si>
  <si>
    <t>horská vpusť u propustku č.1</t>
  </si>
  <si>
    <t>1,8*0,3*1,6*2</t>
  </si>
  <si>
    <t>0,6*0,3*1,6*2</t>
  </si>
  <si>
    <t>1,8*0,2*0,85*2</t>
  </si>
  <si>
    <t>0,8*0,2*0,85</t>
  </si>
  <si>
    <t>horská vpusť u propustku č.2</t>
  </si>
  <si>
    <t>1,8*0,3*1,4*2</t>
  </si>
  <si>
    <t>0,6*0,3*1,4*2</t>
  </si>
  <si>
    <t>1,8*0,2*0,74*2</t>
  </si>
  <si>
    <t>0,8*0,2*0,74</t>
  </si>
  <si>
    <t>68</t>
  </si>
  <si>
    <t>894411121</t>
  </si>
  <si>
    <t>Zřízení šachet kanalizačních z betonových dílců výšky vstupu do 1,50 m s obložením dna betonem tř. C 25/30, na potrubí DN přes 200 do 300</t>
  </si>
  <si>
    <t>136581724</t>
  </si>
  <si>
    <t>69</t>
  </si>
  <si>
    <t>592241670</t>
  </si>
  <si>
    <t>skruž betonová přechodová 62,5/100x60x12 cm, stupadla poplastovaná</t>
  </si>
  <si>
    <t>402305612</t>
  </si>
  <si>
    <t>70</t>
  </si>
  <si>
    <t>592241600</t>
  </si>
  <si>
    <t>skruž kanalizační s ocelovými stupadly 100 x 25 x 12 cm</t>
  </si>
  <si>
    <t>666660164</t>
  </si>
  <si>
    <t>71</t>
  </si>
  <si>
    <t>592243370</t>
  </si>
  <si>
    <t>dno betonové šachty kanalizační přímé 100x60x40 cm</t>
  </si>
  <si>
    <t>-632867810</t>
  </si>
  <si>
    <t>72</t>
  </si>
  <si>
    <t>592240110</t>
  </si>
  <si>
    <t>prstenec betonový vyrovnávací ke krytu šachty 62,5x6x10 cm</t>
  </si>
  <si>
    <t>-551554060</t>
  </si>
  <si>
    <t>73</t>
  </si>
  <si>
    <t>894502201</t>
  </si>
  <si>
    <t>Bednění konstrukcí na trubním vedení stěn šachet pravoúhlých nebo čtyř a vícehranných oboustranné</t>
  </si>
  <si>
    <t>1753902677</t>
  </si>
  <si>
    <t>vnější</t>
  </si>
  <si>
    <t>2*(1,2+1,8)*2,45</t>
  </si>
  <si>
    <t>2*(1,2+1,8)*2,44</t>
  </si>
  <si>
    <t>vnitřní</t>
  </si>
  <si>
    <t>2*(1,2+0,6)*2,15</t>
  </si>
  <si>
    <t>2*(0,6+1,2)*2,14</t>
  </si>
  <si>
    <t>74</t>
  </si>
  <si>
    <t>894608112</t>
  </si>
  <si>
    <t>Výztuž šachet z betonářské oceli 10 505 (R) nebo BSt 500</t>
  </si>
  <si>
    <t>-1926161964</t>
  </si>
  <si>
    <t>výztuž horských vpustí</t>
  </si>
  <si>
    <t>7,015*0,075</t>
  </si>
  <si>
    <t>75</t>
  </si>
  <si>
    <t>895211141</t>
  </si>
  <si>
    <t>Drenážní šachtice kontrolní z betonových dílců typ Šk 100/ 4 hl. do 2m</t>
  </si>
  <si>
    <t>136778936</t>
  </si>
  <si>
    <t>76</t>
  </si>
  <si>
    <t>895611111</t>
  </si>
  <si>
    <t>Drenážní výusť z trub betonových</t>
  </si>
  <si>
    <t>-1663658900</t>
  </si>
  <si>
    <t>dle TZ a situace-výústní objekt</t>
  </si>
  <si>
    <t>77</t>
  </si>
  <si>
    <t>895931111</t>
  </si>
  <si>
    <t>Vpusti kanalizační horské z betonu prostého tř. C 12/15 velikosti 1200/600 mm</t>
  </si>
  <si>
    <t>954087866</t>
  </si>
  <si>
    <t>78</t>
  </si>
  <si>
    <t>895941111</t>
  </si>
  <si>
    <t>Zřízení vpusti kanalizační uliční z betonových dílců typ UV-50 normální</t>
  </si>
  <si>
    <t>1650366399</t>
  </si>
  <si>
    <t>79</t>
  </si>
  <si>
    <t>899104111</t>
  </si>
  <si>
    <t>Osazení poklopů litinových a ocelových včetně rámů hmotnosti jednotlivě přes 150 kg</t>
  </si>
  <si>
    <t>750948614</t>
  </si>
  <si>
    <t>na šachtice</t>
  </si>
  <si>
    <t>80</t>
  </si>
  <si>
    <t>899231111</t>
  </si>
  <si>
    <t>Výšková úprava uličního vstupu nebo vpusti do 200 mm zvýšením mříže</t>
  </si>
  <si>
    <t>-670345915</t>
  </si>
  <si>
    <t>81</t>
  </si>
  <si>
    <t>899204111</t>
  </si>
  <si>
    <t>Osazení mříží litinových včetně rámů a košů na bahno hmotnosti jednotlivě přes 150 kg</t>
  </si>
  <si>
    <t>-204870690</t>
  </si>
  <si>
    <t>plastová šachtice</t>
  </si>
  <si>
    <t>stávající vpustě</t>
  </si>
  <si>
    <t>dvojitá mříž pro horskou vpusť</t>
  </si>
  <si>
    <t>nové vpustě</t>
  </si>
  <si>
    <t>82</t>
  </si>
  <si>
    <t>286619380</t>
  </si>
  <si>
    <t>mříž litinová 600/40T, 420X620 D400</t>
  </si>
  <si>
    <t>841493681</t>
  </si>
  <si>
    <t>P</t>
  </si>
  <si>
    <t>Poznámka k položce:
WAVIN, kód výrobku: RF740006W</t>
  </si>
  <si>
    <t>pro stávající vpustě</t>
  </si>
  <si>
    <t>83</t>
  </si>
  <si>
    <t>286617880</t>
  </si>
  <si>
    <t>mříž litinová dešťová  425/12,5T kruhová</t>
  </si>
  <si>
    <t>1732166419</t>
  </si>
  <si>
    <t>Poznámka k položce:
WAVIN, kód výrobku: RF000510W</t>
  </si>
  <si>
    <t>mříž pro šachticí DN425</t>
  </si>
  <si>
    <t>84</t>
  </si>
  <si>
    <t>552410170</t>
  </si>
  <si>
    <t>poklop šachtový třída D 400, kruhový rám 900, vstup 600 mm, bez ventilace</t>
  </si>
  <si>
    <t>1026571648</t>
  </si>
  <si>
    <t>85</t>
  </si>
  <si>
    <t>552423320/R</t>
  </si>
  <si>
    <t>mříž D 400 -  plochá 800x800 4-stranný rám</t>
  </si>
  <si>
    <t>-1766850833</t>
  </si>
  <si>
    <t>horská vpusť</t>
  </si>
  <si>
    <t>86</t>
  </si>
  <si>
    <t>8-1</t>
  </si>
  <si>
    <t>Šachtice plastová DN425 D+M</t>
  </si>
  <si>
    <t>-1120556726</t>
  </si>
  <si>
    <t>87</t>
  </si>
  <si>
    <t>8-2</t>
  </si>
  <si>
    <t>Vpusť uliční,betonová vč.mříže</t>
  </si>
  <si>
    <t>1510970889</t>
  </si>
  <si>
    <t>Ostatní konstrukce a práce, bourání</t>
  </si>
  <si>
    <t>88</t>
  </si>
  <si>
    <t>911111111</t>
  </si>
  <si>
    <t>Montáž zábradlí ocelového zabetonovaného</t>
  </si>
  <si>
    <t>1243241254</t>
  </si>
  <si>
    <t>zábradlí trubkové u horských vpustí</t>
  </si>
  <si>
    <t>12,3</t>
  </si>
  <si>
    <t>89</t>
  </si>
  <si>
    <t>911331111</t>
  </si>
  <si>
    <t>Silniční svodidlo s osazením sloupků zaberaněním ocelové úroveň zádržnosti N2 vzdálenosti sloupků do 2 m jednostranné [JSNH4/N2]</t>
  </si>
  <si>
    <t>1300338643</t>
  </si>
  <si>
    <t>90</t>
  </si>
  <si>
    <t>912211111</t>
  </si>
  <si>
    <t>Montáž směrového sloupku plastového s odrazkou prostým uložením bez betonového základu silničního</t>
  </si>
  <si>
    <t>1594829475</t>
  </si>
  <si>
    <t>91</t>
  </si>
  <si>
    <t>404451500</t>
  </si>
  <si>
    <t>sloupek silniční plastový s retroreflexní fólií směrový 1200 mm</t>
  </si>
  <si>
    <t>-2003920117</t>
  </si>
  <si>
    <t>92</t>
  </si>
  <si>
    <t>914111111</t>
  </si>
  <si>
    <t>Montáž svislé dopravní značky základní velikosti do 1 m2 objímkami na sloupky nebo konzoly</t>
  </si>
  <si>
    <t>1493505130</t>
  </si>
  <si>
    <t>dle situace DZ</t>
  </si>
  <si>
    <t>nové</t>
  </si>
  <si>
    <t>přemístění</t>
  </si>
  <si>
    <t>93</t>
  </si>
  <si>
    <t>404442320</t>
  </si>
  <si>
    <t>značka dopravní svislá reflexní AL- 3M 500 x 500 mm</t>
  </si>
  <si>
    <t>617791745</t>
  </si>
  <si>
    <t>P2</t>
  </si>
  <si>
    <t>4+1</t>
  </si>
  <si>
    <t>94</t>
  </si>
  <si>
    <t>404442040</t>
  </si>
  <si>
    <t>značka dopravní svislá reflexní zákazová C AL- 3M 500 mm</t>
  </si>
  <si>
    <t>-388312149</t>
  </si>
  <si>
    <t>IJ 4b</t>
  </si>
  <si>
    <t>95</t>
  </si>
  <si>
    <t>404442870</t>
  </si>
  <si>
    <t>značka dopravní svislá reflexní AL- 3M 1100 (1350) x 500 mm</t>
  </si>
  <si>
    <t>1003333722</t>
  </si>
  <si>
    <t>IS3c</t>
  </si>
  <si>
    <t>IS3b</t>
  </si>
  <si>
    <t>96</t>
  </si>
  <si>
    <t>404443070</t>
  </si>
  <si>
    <t>značka dopravní svislá reflexní AL- 3M 1000 x 500 mm (IS 12a, 12b)</t>
  </si>
  <si>
    <t>1070372387</t>
  </si>
  <si>
    <t>IS12a</t>
  </si>
  <si>
    <t>97</t>
  </si>
  <si>
    <t>404443180</t>
  </si>
  <si>
    <t>značka svislá reflexní AL- 3M 500 X 300 mm</t>
  </si>
  <si>
    <t>1177773815</t>
  </si>
  <si>
    <t>IS21b</t>
  </si>
  <si>
    <t>98</t>
  </si>
  <si>
    <t>914511112</t>
  </si>
  <si>
    <t>Montáž sloupku dopravních značek délky do 3,5 m do hliníkové patky</t>
  </si>
  <si>
    <t>-457357277</t>
  </si>
  <si>
    <t>99</t>
  </si>
  <si>
    <t>404452300</t>
  </si>
  <si>
    <t>sloupek Zn 70 - 350</t>
  </si>
  <si>
    <t>236288531</t>
  </si>
  <si>
    <t>100</t>
  </si>
  <si>
    <t>404452410</t>
  </si>
  <si>
    <t>patka hliníková pro sloupek D 70 mm</t>
  </si>
  <si>
    <t>1446256904</t>
  </si>
  <si>
    <t>101</t>
  </si>
  <si>
    <t>404452540</t>
  </si>
  <si>
    <t>víčko plastové na sloupek 70</t>
  </si>
  <si>
    <t>113785530</t>
  </si>
  <si>
    <t>102</t>
  </si>
  <si>
    <t>404452570</t>
  </si>
  <si>
    <t>upínací svorka na sloupek D 70 mm</t>
  </si>
  <si>
    <t>-1022953732</t>
  </si>
  <si>
    <t>103</t>
  </si>
  <si>
    <t>915111112</t>
  </si>
  <si>
    <t>Vodorovné dopravní značení stříkané barvou dělící čára šířky 125 mm souvislá bílá retroreflexní</t>
  </si>
  <si>
    <t>804936737</t>
  </si>
  <si>
    <t>V11a</t>
  </si>
  <si>
    <t>2,5*12*2</t>
  </si>
  <si>
    <t>V4</t>
  </si>
  <si>
    <t>2043,0</t>
  </si>
  <si>
    <t>104</t>
  </si>
  <si>
    <t>915121112</t>
  </si>
  <si>
    <t>Vodorovné dopravní značení stříkané barvou vodící čára bílá šířky 250 mm souvislá retroreflexní</t>
  </si>
  <si>
    <t>1077121999</t>
  </si>
  <si>
    <t>24,0+32,0</t>
  </si>
  <si>
    <t>V2b</t>
  </si>
  <si>
    <t>110,0</t>
  </si>
  <si>
    <t>105</t>
  </si>
  <si>
    <t>915611111</t>
  </si>
  <si>
    <t>Předznačení pro vodorovné značení stříkané barvou nebo prováděné z nátěrových hmot liniové dělicí čáry, vodicí proužky</t>
  </si>
  <si>
    <t>-1293245754</t>
  </si>
  <si>
    <t>2103,0+166,0</t>
  </si>
  <si>
    <t>106</t>
  </si>
  <si>
    <t>916111123</t>
  </si>
  <si>
    <t>Osazení silniční obruby z dlažebních kostek v jedné řadě s ložem tl. přes 50 do 100 mm, s vyplněním a zatřením spár cementovou maltou z drobných kostek s boční opěrou z betonu prostého tř. C 12/15, do lože z betonu prostého téže značky</t>
  </si>
  <si>
    <t>-203301551</t>
  </si>
  <si>
    <t>dvojřádek</t>
  </si>
  <si>
    <t>244,0*2</t>
  </si>
  <si>
    <t>107</t>
  </si>
  <si>
    <t>583801100</t>
  </si>
  <si>
    <t>kostka dlažební drobná, žula, I.jakost, velikost 10 cm</t>
  </si>
  <si>
    <t>-1858633185</t>
  </si>
  <si>
    <t>488,0*0,024*1,02</t>
  </si>
  <si>
    <t>108</t>
  </si>
  <si>
    <t>916241113</t>
  </si>
  <si>
    <t>Osazení obrubníku kamenného se zřízením lože, s vyplněním a zatřením spár cementovou maltou ležatého s boční opěrou z betonu prostého tř. C 12/15, do lože z betonu prostého téže značky</t>
  </si>
  <si>
    <t>-1695582645</t>
  </si>
  <si>
    <t>OP4</t>
  </si>
  <si>
    <t>57,0</t>
  </si>
  <si>
    <t>109</t>
  </si>
  <si>
    <t>583803440</t>
  </si>
  <si>
    <t>obrubník kamenný přímý, žula, 20x25</t>
  </si>
  <si>
    <t>1975954240</t>
  </si>
  <si>
    <t>Poznámka k položce:
1 bm = 120 kg</t>
  </si>
  <si>
    <t>110</t>
  </si>
  <si>
    <t>916241213</t>
  </si>
  <si>
    <t>Osazení obrubníku kamenného se zřízením lože, s vyplněním a zatřením spár cementovou maltou stojatého s boční opěrou z betonu prostého tř. C 12/15, do lože z betonu prostého téže značky</t>
  </si>
  <si>
    <t>943245898</t>
  </si>
  <si>
    <t>krajník 150/250 s dodávkou</t>
  </si>
  <si>
    <t>209,0</t>
  </si>
  <si>
    <t>osazení bez dodávky</t>
  </si>
  <si>
    <t>111</t>
  </si>
  <si>
    <t>583803750</t>
  </si>
  <si>
    <t>obrubník kamenný přímý, žula, 15x25</t>
  </si>
  <si>
    <t>-970077423</t>
  </si>
  <si>
    <t>Poznámka k položce:
1 bm = 104 kg</t>
  </si>
  <si>
    <t>112</t>
  </si>
  <si>
    <t>919121121</t>
  </si>
  <si>
    <t>Utěsnění dilatačních spár zálivkou za studena v cementobetonovém nebo živičném krytu včetně adhezního nátěru s těsnicím profilem pod zálivkou, pro komůrky šířky 15 mm, hloubky 25 mm</t>
  </si>
  <si>
    <t>1449598393</t>
  </si>
  <si>
    <t>113</t>
  </si>
  <si>
    <t>919551111</t>
  </si>
  <si>
    <t>Zřízení propustku z trub plastových polyetylenových rýhovaných [Pecor Optima] se spojkami nebo s hrdlem DN 300 mm</t>
  </si>
  <si>
    <t>364890360</t>
  </si>
  <si>
    <t>propustek 1</t>
  </si>
  <si>
    <t>8,22</t>
  </si>
  <si>
    <t>propustek 2</t>
  </si>
  <si>
    <t>21,0</t>
  </si>
  <si>
    <t>propustek 3</t>
  </si>
  <si>
    <t>13,26</t>
  </si>
  <si>
    <t>propustek 4</t>
  </si>
  <si>
    <t>19,9</t>
  </si>
  <si>
    <t>propustek 5</t>
  </si>
  <si>
    <t>9,53</t>
  </si>
  <si>
    <t>propustek 6</t>
  </si>
  <si>
    <t>7,08</t>
  </si>
  <si>
    <t>114</t>
  </si>
  <si>
    <t>562411100</t>
  </si>
  <si>
    <t>trouba HDPE flexibilní 8 kPA d = 300 mm</t>
  </si>
  <si>
    <t>1129330779</t>
  </si>
  <si>
    <t>Poznámka k položce:
trouby s hladkou vnitřní a spirálovitě rýhovanou vnější stěnou. Jsou určeny ke stavbě i sanaci silničních propustků nebo jako chráničky inženýrských sítí na všech třídách pozemních komunikací.</t>
  </si>
  <si>
    <t>78,99*1,015 'Přepočtené koeficientem množství</t>
  </si>
  <si>
    <t>115</t>
  </si>
  <si>
    <t>919551112</t>
  </si>
  <si>
    <t>Zřízení propustku z trub plastových polyetylenových rýhovaných [Pecor Optima] se spojkami nebo s hrdlem DN 400 mm</t>
  </si>
  <si>
    <t>-988507020</t>
  </si>
  <si>
    <t>propustek od horské vpusti č.1</t>
  </si>
  <si>
    <t>9,19</t>
  </si>
  <si>
    <t xml:space="preserve">propustek 2 </t>
  </si>
  <si>
    <t>10,32</t>
  </si>
  <si>
    <t>116</t>
  </si>
  <si>
    <t>562411110</t>
  </si>
  <si>
    <t>trouba HDPE flexibilní 8 kPA d = 400 mm</t>
  </si>
  <si>
    <t>-1648591616</t>
  </si>
  <si>
    <t>Poznámka k položce:
trouby s hladkou vnitřní a spirálovitě rýhovanou vnější stěnou</t>
  </si>
  <si>
    <t>19,51*1,015 'Přepočtené koeficientem množství</t>
  </si>
  <si>
    <t>117</t>
  </si>
  <si>
    <t>919735112</t>
  </si>
  <si>
    <t>Řezání stávajícího živičného krytu nebo podkladu hloubky přes 50 do 100 mm</t>
  </si>
  <si>
    <t>178337078</t>
  </si>
  <si>
    <t>118</t>
  </si>
  <si>
    <t>935112111</t>
  </si>
  <si>
    <t>Osazení betonového příkopového žlabu s vyplněním a zatřením spár cementovou maltou s ložem tl. 100 mm z betonu prostého tř. C 12/15 z betonových příkopových tvárnic šířky do 500 mm</t>
  </si>
  <si>
    <t>1444469921</t>
  </si>
  <si>
    <t>2,5</t>
  </si>
  <si>
    <t>119</t>
  </si>
  <si>
    <t>592275290</t>
  </si>
  <si>
    <t>žlabovka pojezdová betonová 35x25x8 cm</t>
  </si>
  <si>
    <t>-1081598240</t>
  </si>
  <si>
    <t>120</t>
  </si>
  <si>
    <t>935112211</t>
  </si>
  <si>
    <t>Osazení betonového příkopového žlabu s vyplněním a zatřením spár cementovou maltou s ložem tl. 100 mm z betonu prostého tř. C 12/15 z betonových příkopových tvárnic šířky přes 500 do 800 mm</t>
  </si>
  <si>
    <t>1393197377</t>
  </si>
  <si>
    <t>116,0</t>
  </si>
  <si>
    <t>121</t>
  </si>
  <si>
    <t>592274960</t>
  </si>
  <si>
    <t>žlabovka betonová příkopová přírodní 33x59x8 cm</t>
  </si>
  <si>
    <t>-1600622632</t>
  </si>
  <si>
    <t>122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</si>
  <si>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</si>
  <si>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</si>
  <si>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-2133986840</t>
  </si>
  <si>
    <t>123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</si>
  <si>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</si>
  <si>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</si>
  <si>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-14856555</t>
  </si>
  <si>
    <t>124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</si>
  <si>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</si>
  <si>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</si>
  <si>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-1896128535</t>
  </si>
  <si>
    <t>125</t>
  </si>
  <si>
    <t>9-1</t>
  </si>
  <si>
    <t>Dopravní značka Z3 D+M</t>
  </si>
  <si>
    <t>1214763791</t>
  </si>
  <si>
    <t>126</t>
  </si>
  <si>
    <t>9-2</t>
  </si>
  <si>
    <t>Zábradlí trubkové,ocelové</t>
  </si>
  <si>
    <t>-488717713</t>
  </si>
  <si>
    <t>997</t>
  </si>
  <si>
    <t>Přesun sutě</t>
  </si>
  <si>
    <t>127</t>
  </si>
  <si>
    <t>997221571</t>
  </si>
  <si>
    <t>Vodorovná doprava vybouraných hmot bez naložení, ale se složením a s hrubým urovnáním na vzdálenost do 1 km</t>
  </si>
  <si>
    <t>567872308</t>
  </si>
  <si>
    <t>128</t>
  </si>
  <si>
    <t>997221579</t>
  </si>
  <si>
    <t>Vodorovná doprava vybouraných hmot bez naložení, ale se složením a s hrubým urovnáním na vzdálenost Příplatek k ceně za každý další i započatý 1 km přes 1 km</t>
  </si>
  <si>
    <t>-274838950</t>
  </si>
  <si>
    <t>1538,928*9</t>
  </si>
  <si>
    <t>129</t>
  </si>
  <si>
    <t>997221611</t>
  </si>
  <si>
    <t>Nakládání na dopravní prostředky pro vodorovnou dopravu suti</t>
  </si>
  <si>
    <t>1285009360</t>
  </si>
  <si>
    <t>130</t>
  </si>
  <si>
    <t>997221815</t>
  </si>
  <si>
    <t>Poplatek za uložení stavebního odpadu na skládce (skládkovné) betonového</t>
  </si>
  <si>
    <t>-1491898613</t>
  </si>
  <si>
    <t>131</t>
  </si>
  <si>
    <t>997221845</t>
  </si>
  <si>
    <t>Poplatek za uložení stavebního odpadu na skládce (skládkovné) z asfaltových povrchů</t>
  </si>
  <si>
    <t>-1098607740</t>
  </si>
  <si>
    <t>998</t>
  </si>
  <si>
    <t>Přesun hmot</t>
  </si>
  <si>
    <t>132</t>
  </si>
  <si>
    <t>998225111</t>
  </si>
  <si>
    <t>Přesun hmot pro komunikace s krytem z kameniva, monolitickým betonovým nebo živičným dopravní vzdálenost do 200 m jakékoliv délky objektu</t>
  </si>
  <si>
    <t>258950956</t>
  </si>
  <si>
    <t>3 - SO 102  Úpravy navazujících vozovek-aktivity vedlejší</t>
  </si>
  <si>
    <t>113106121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</si>
  <si>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</si>
  <si>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726663344</t>
  </si>
  <si>
    <t>6,5</t>
  </si>
  <si>
    <t>113106123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</si>
  <si>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ze zámkové dlažby</t>
  </si>
  <si>
    <t>-569067001</t>
  </si>
  <si>
    <t>113107122</t>
  </si>
  <si>
    <t>Odstranění podkladů nebo krytů s přemístěním hmot na skládku na vzdálenost do 3 m nebo s naložením na dopravní prostředek v ploše jednotlivě do 50 m2 z kameniva hrubého drceného, o tl. vrstvy přes 100 do 200 mm</t>
  </si>
  <si>
    <t>2129092184</t>
  </si>
  <si>
    <t>pod rozebranou dlažbou</t>
  </si>
  <si>
    <t>6,5+6,0</t>
  </si>
  <si>
    <t>113107123</t>
  </si>
  <si>
    <t>Odstranění podkladů nebo krytů s přemístěním hmot na skládku na vzdálenost do 3 m nebo s naložením na dopravní prostředek v ploše jednotlivě do 50 m2 z kameniva hrubého drceného, o tl. vrstvy přes 200 do 300 mm</t>
  </si>
  <si>
    <t>1764796249</t>
  </si>
  <si>
    <t>12,0</t>
  </si>
  <si>
    <t>113107142</t>
  </si>
  <si>
    <t>Odstranění podkladů nebo krytů s přemístěním hmot na skládku na vzdálenost do 3 m nebo s naložením na dopravní prostředek v ploše jednotlivě do 50 m2 živičných, o tl. vrstvy přes 50 do 100 mm</t>
  </si>
  <si>
    <t>1762620076</t>
  </si>
  <si>
    <t>4,0</t>
  </si>
  <si>
    <t>113107146</t>
  </si>
  <si>
    <t>Odstranění podkladů nebo krytů s přemístěním hmot na skládku na vzdálenost do 3 m nebo s naložením na dopravní prostředek v ploše jednotlivě do 50 m2 živičných, o tl. vrstvy přes 250 do 300 mm</t>
  </si>
  <si>
    <t>890595707</t>
  </si>
  <si>
    <t>0,5</t>
  </si>
  <si>
    <t>113107185</t>
  </si>
  <si>
    <t>Odstranění podkladů nebo krytů s přemístěním hmot na skládku na vzdálenost do 20 m nebo s naložením na dopravní prostředek v ploše jednotlivě přes 50 m2 do 200 m2 živičných, o tl. vrstvy přes 200 do 250 mm</t>
  </si>
  <si>
    <t>1490568746</t>
  </si>
  <si>
    <t>vozovka</t>
  </si>
  <si>
    <t>77,0</t>
  </si>
  <si>
    <t>1564225071</t>
  </si>
  <si>
    <t>1273034276</t>
  </si>
  <si>
    <t>dle TZ -čelo propustku</t>
  </si>
  <si>
    <t>0,36</t>
  </si>
  <si>
    <t>-1153892692</t>
  </si>
  <si>
    <t>52,0*0,1</t>
  </si>
  <si>
    <t>1460813714</t>
  </si>
  <si>
    <t>-286574556</t>
  </si>
  <si>
    <t>odvoz ornice na skládku</t>
  </si>
  <si>
    <t>5,2</t>
  </si>
  <si>
    <t>1513423841</t>
  </si>
  <si>
    <t>odvoz zeminy z výkopu</t>
  </si>
  <si>
    <t>15,0</t>
  </si>
  <si>
    <t>-856052030</t>
  </si>
  <si>
    <t>odvoz vybouraného betonu</t>
  </si>
  <si>
    <t>-234298324</t>
  </si>
  <si>
    <t>0,36+15,0</t>
  </si>
  <si>
    <t>2023990259</t>
  </si>
  <si>
    <t>15,0*1,5</t>
  </si>
  <si>
    <t>-2112207898</t>
  </si>
  <si>
    <t>451577777</t>
  </si>
  <si>
    <t>Podklad nebo lože pod dlažbu (přídlažbu) v ploše vodorovné nebo ve sklonu do 1:5, tloušťky od 30 do 100 mm z kameniva těženého</t>
  </si>
  <si>
    <t>-566453224</t>
  </si>
  <si>
    <t>pod dlažbu</t>
  </si>
  <si>
    <t>7,25</t>
  </si>
  <si>
    <t>564251111</t>
  </si>
  <si>
    <t>Podklad nebo podsyp ze štěrkopísku ŠP s rozprostřením, vlhčením a zhutněním, po zhutnění tl. 150 mm</t>
  </si>
  <si>
    <t>640702473</t>
  </si>
  <si>
    <t>pod dodláždění</t>
  </si>
  <si>
    <t>564861111</t>
  </si>
  <si>
    <t>Podklad ze štěrkodrti ŠD s rozprostřením a zhutněním, po zhutnění tl. 200 mm</t>
  </si>
  <si>
    <t>-1211424299</t>
  </si>
  <si>
    <t>vozovka v místě novostavby</t>
  </si>
  <si>
    <t>151,0*1,05</t>
  </si>
  <si>
    <t>292340554</t>
  </si>
  <si>
    <t>151,0</t>
  </si>
  <si>
    <t>573191111</t>
  </si>
  <si>
    <t>Postřik infiltrační kationaktivní emulzí v množství 1,00 kg/m2</t>
  </si>
  <si>
    <t>1932640698</t>
  </si>
  <si>
    <t>577134111</t>
  </si>
  <si>
    <t>Asfaltový beton vrstva obrusná ACO 11 (ABS) s rozprostřením a se zhutněním z nemodifikovaného asfaltu v pruhu šířky do 3 m tř. I, po zhutnění tl. 40 mm</t>
  </si>
  <si>
    <t>-154328890</t>
  </si>
  <si>
    <t>dle TZ vozovka v místě novostavby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</si>
  <si>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</si>
  <si>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</si>
  <si>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-2083889793</t>
  </si>
  <si>
    <t>dle TZ dodláždění chodníku-bez dodávky</t>
  </si>
  <si>
    <t>1264913482</t>
  </si>
  <si>
    <t>nová P4</t>
  </si>
  <si>
    <t>404440140</t>
  </si>
  <si>
    <t>značka dopravní svislá reflexní výstražná AL 3M A1 - A30, P1,P4 900 mm</t>
  </si>
  <si>
    <t>-320807603</t>
  </si>
  <si>
    <t>936406930</t>
  </si>
  <si>
    <t>-928652129</t>
  </si>
  <si>
    <t>909337554</t>
  </si>
  <si>
    <t>-1139428663</t>
  </si>
  <si>
    <t>-1357756965</t>
  </si>
  <si>
    <t>916231213</t>
  </si>
  <si>
    <t>Osazení chodníkového obrubníku betonového se zřízením lože, s vyplněním a zatřením spár cementovou maltou stojatého s boční opěrou z betonu prostého tř. C 12/15, do lože z betonu prostého téže značky</t>
  </si>
  <si>
    <t>977945605</t>
  </si>
  <si>
    <t>592173040</t>
  </si>
  <si>
    <t>obrubník betonový zahradní přírodní šedá 50x5x20 cm</t>
  </si>
  <si>
    <t>-725865110</t>
  </si>
  <si>
    <t>5,0*2</t>
  </si>
  <si>
    <t>-1417902122</t>
  </si>
  <si>
    <t>krajník 150/250-bez dodávky</t>
  </si>
  <si>
    <t>-1041120071</t>
  </si>
  <si>
    <t>-1735923874</t>
  </si>
  <si>
    <t>668430372</t>
  </si>
  <si>
    <t>-893273062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</si>
  <si>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</si>
  <si>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</si>
  <si>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-957789147</t>
  </si>
  <si>
    <t>997221551</t>
  </si>
  <si>
    <t>Vodorovná doprava suti bez naložení, ale se složením a s hrubým urovnáním ze sypkých materiálů, na vzdálenost do 1 km</t>
  </si>
  <si>
    <t>1300849313</t>
  </si>
  <si>
    <t>997221559</t>
  </si>
  <si>
    <t>Vodorovná doprava suti bez naložení, ale se složením a s hrubým urovnáním Příplatek k ceně za každý další i započatý 1 km přes 1 km</t>
  </si>
  <si>
    <t>1467820713</t>
  </si>
  <si>
    <t>56,612*9</t>
  </si>
  <si>
    <t>1382611299</t>
  </si>
  <si>
    <t>1395443191</t>
  </si>
  <si>
    <t>506017291</t>
  </si>
  <si>
    <t>997221855</t>
  </si>
  <si>
    <t>Poplatek za uložení stavebního odpadu na skládce (skládkovné) z kameniva</t>
  </si>
  <si>
    <t>-1260473780</t>
  </si>
  <si>
    <t>-1610486070</t>
  </si>
  <si>
    <t>4 - SO 201 Opěrná zeď-aktivity hlavní</t>
  </si>
  <si>
    <t xml:space="preserve">    3 - Svislé a kompletní konstrukce</t>
  </si>
  <si>
    <t>PSV - Práce a dodávky PSV</t>
  </si>
  <si>
    <t xml:space="preserve">    711 - Izolace proti vodě, vlhkosti a plynům</t>
  </si>
  <si>
    <t>130001101</t>
  </si>
  <si>
    <t>Příplatek k cenám hloubených vykopávek za ztížení vykopávky v blízkosti podzemního vedení nebo výbušnin pro jakoukoliv třídu horniny</t>
  </si>
  <si>
    <t>-849657221</t>
  </si>
  <si>
    <t>131201101</t>
  </si>
  <si>
    <t>Hloubení nezapažených jam a zářezů s urovnáním dna do předepsaného profilu a spádu v hornině tř. 3 do 100 m3</t>
  </si>
  <si>
    <t>-605588108</t>
  </si>
  <si>
    <t>výkop pro opěrnou zeď dle v.č.1</t>
  </si>
  <si>
    <t>42,0*1,8*1,35</t>
  </si>
  <si>
    <t>620639606</t>
  </si>
  <si>
    <t>-1996109697</t>
  </si>
  <si>
    <t>-1232617115</t>
  </si>
  <si>
    <t>102,06*1,5</t>
  </si>
  <si>
    <t>1763797363</t>
  </si>
  <si>
    <t>dle TZ a v.č.1</t>
  </si>
  <si>
    <t>102,06-(38,309+16,8)</t>
  </si>
  <si>
    <t>-1728964142</t>
  </si>
  <si>
    <t>46,951*1,67*1,01</t>
  </si>
  <si>
    <t>212755216</t>
  </si>
  <si>
    <t>Trativody bez lože z drenážních trubek plastových flexibilních D 160 mm</t>
  </si>
  <si>
    <t>-647781965</t>
  </si>
  <si>
    <t>trativody podél opěrné zdi</t>
  </si>
  <si>
    <t>42,0</t>
  </si>
  <si>
    <t>226112213</t>
  </si>
  <si>
    <t>Velkoprofilové vrty náběrovým vrtáním svislé nezapažené průměru přes 550 do 650 mm, v hl přes 5 m v hornině tř. III</t>
  </si>
  <si>
    <t>-1079598332</t>
  </si>
  <si>
    <t>dle TZ a v.č.2a3</t>
  </si>
  <si>
    <t>piloty prům.630mm dl.6,0m</t>
  </si>
  <si>
    <t>16*6,0</t>
  </si>
  <si>
    <t>231212112</t>
  </si>
  <si>
    <t>Zřízení výplně pilot zapažených s vytažením pažnic z vrtu svislých z betonu železového, v hl od 0 do 10 m, při průměru piloty přes 450 do 650 mm</t>
  </si>
  <si>
    <t>1158716988</t>
  </si>
  <si>
    <t>dle TZ a v.č.1,2,3</t>
  </si>
  <si>
    <t>piloty délky 6,0m</t>
  </si>
  <si>
    <t>589333230</t>
  </si>
  <si>
    <t>směs pro beton třída C30/37 X0 frakce do 16 mm</t>
  </si>
  <si>
    <t>24292968</t>
  </si>
  <si>
    <t>0,312*6,0*16,0*1,04</t>
  </si>
  <si>
    <t>231611114</t>
  </si>
  <si>
    <t>Výztuž pilot betonovaných do země z oceli 10 505 (R)</t>
  </si>
  <si>
    <t>-207373438</t>
  </si>
  <si>
    <t>výztuž pro piloty</t>
  </si>
  <si>
    <t>31,15*0,075</t>
  </si>
  <si>
    <t>Svislé a kompletní konstrukce</t>
  </si>
  <si>
    <t>317321017</t>
  </si>
  <si>
    <t>Římsy opěrných zdí a valů z betonu železového tř. C 25/30</t>
  </si>
  <si>
    <t>536854364</t>
  </si>
  <si>
    <t>41,64*0,55*0,2</t>
  </si>
  <si>
    <t>317353111</t>
  </si>
  <si>
    <t>Bednění říms opěrných zdí a valů jakéhokoliv tvaru přímých, zalomených nebo jinak zakřivených zřízení</t>
  </si>
  <si>
    <t>-1903527922</t>
  </si>
  <si>
    <t>dle TZ a výkresu č.1</t>
  </si>
  <si>
    <t>41,65*0,2*2</t>
  </si>
  <si>
    <t>0,55*0,2*2</t>
  </si>
  <si>
    <t>317353112</t>
  </si>
  <si>
    <t>Bednění říms opěrných zdí a valů jakéhokoliv tvaru přímých, zalomených nebo jinak zakřivených odstranění</t>
  </si>
  <si>
    <t>-2072166801</t>
  </si>
  <si>
    <t>327323127</t>
  </si>
  <si>
    <t>Opěrné zdi a valy z betonu železového bez zvláštních nároků na vliv prostředí tř. C 25/30</t>
  </si>
  <si>
    <t>1540647374</t>
  </si>
  <si>
    <t>dle TZ a výkresu č.3</t>
  </si>
  <si>
    <t>41,64*0,8*(1,35-0,2)</t>
  </si>
  <si>
    <t>327351211</t>
  </si>
  <si>
    <t>Bednění opěrných zdí a valů svislých i skloněných, výšky do 20 m zřízení</t>
  </si>
  <si>
    <t>483048467</t>
  </si>
  <si>
    <t>41,64*1,15*2</t>
  </si>
  <si>
    <t>0,8*0,15*2</t>
  </si>
  <si>
    <t>327351221</t>
  </si>
  <si>
    <t>Bednění opěrných zdí a valů svislých i skloněných, výšky do 20 m odstranění</t>
  </si>
  <si>
    <t>561183510</t>
  </si>
  <si>
    <t>327361006</t>
  </si>
  <si>
    <t>Výztuž opěrných zdí a valů průměru do 12 mm, z oceli 10 505 (R) nebo BSt 500</t>
  </si>
  <si>
    <t>-1127915426</t>
  </si>
  <si>
    <t>(38,309+4,58)*0,055</t>
  </si>
  <si>
    <t>462511270</t>
  </si>
  <si>
    <t>Zához z lomového kamene neupraveného záhozového bez proštěrkování z terénu, hmotnosti jednotlivých kamenů do 200 kg</t>
  </si>
  <si>
    <t>1740705916</t>
  </si>
  <si>
    <t>42,0*0,4*1,0</t>
  </si>
  <si>
    <t>911334121</t>
  </si>
  <si>
    <t>Zábradelní svodidla ocelová s osazením sloupků kotvením do římsy, se svodnicí úrovně zádržnosti H2 [ZSNH4/H2] s výplní z vodorovných tyčí</t>
  </si>
  <si>
    <t>-1235377066</t>
  </si>
  <si>
    <t>zabradelní svodidlo</t>
  </si>
  <si>
    <t>41,64</t>
  </si>
  <si>
    <t>931991212</t>
  </si>
  <si>
    <t>Výplň dilatačních spár z lehčených plastů, tl. 30 mm</t>
  </si>
  <si>
    <t>83177969</t>
  </si>
  <si>
    <t>1,35*0,8*7</t>
  </si>
  <si>
    <t>998153131</t>
  </si>
  <si>
    <t>Přesun hmot pro zdi a valy samostatné se svislou nosnou konstrukcí zděnou nebo monolitickou betonovou tyčovou nebo plošnou vodorovná dopravní vzdálenost do 50 m, pro zdi výšky do 12 m</t>
  </si>
  <si>
    <t>-829845929</t>
  </si>
  <si>
    <t>PSV</t>
  </si>
  <si>
    <t>Práce a dodávky PSV</t>
  </si>
  <si>
    <t>711</t>
  </si>
  <si>
    <t>Izolace proti vodě, vlhkosti a plynům</t>
  </si>
  <si>
    <t>711-1</t>
  </si>
  <si>
    <t>Nátěr NP+2Na</t>
  </si>
  <si>
    <t>-1116502539</t>
  </si>
  <si>
    <t>plocha zdi ve styku se zeminou</t>
  </si>
  <si>
    <t>96,5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</si>
  <si>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</si>
  <si>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</si>
  <si>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</si>
  <si>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152464948</t>
  </si>
  <si>
    <t>5 - SO 401 Úpravy vedení-aktivity hlavní</t>
  </si>
  <si>
    <t xml:space="preserve">    E  - Ostatní práce</t>
  </si>
  <si>
    <t>110002200</t>
  </si>
  <si>
    <t>Vytýčení kabelové trasy</t>
  </si>
  <si>
    <t>1608003086</t>
  </si>
  <si>
    <t>132311522</t>
  </si>
  <si>
    <t>Výkop kab.rýhy 500*1200,řez C-C´</t>
  </si>
  <si>
    <t>-610966911</t>
  </si>
  <si>
    <t>132311318</t>
  </si>
  <si>
    <t>Výkop kabelové rýhy 350*800 zemtř.3 řez A-A</t>
  </si>
  <si>
    <t>1140862343</t>
  </si>
  <si>
    <t>174311318</t>
  </si>
  <si>
    <t>Zához kab.rýhy 350*800</t>
  </si>
  <si>
    <t>-512581444</t>
  </si>
  <si>
    <t>174311522</t>
  </si>
  <si>
    <t>Zához kabel.rýhy 500*1200,řez C-C</t>
  </si>
  <si>
    <t>´m</t>
  </si>
  <si>
    <t>-1077103422</t>
  </si>
  <si>
    <t>181111300</t>
  </si>
  <si>
    <t>Úprava povrchu rýhy se zhutněním,O5*30-</t>
  </si>
  <si>
    <t>541023633</t>
  </si>
  <si>
    <t>0,5*30</t>
  </si>
  <si>
    <t>0,38*52</t>
  </si>
  <si>
    <t>338791330</t>
  </si>
  <si>
    <t>Plastová trubka podélně dělená A110PS</t>
  </si>
  <si>
    <t>-587710622</t>
  </si>
  <si>
    <t>388791330</t>
  </si>
  <si>
    <t>Plastová trubka DVK110</t>
  </si>
  <si>
    <t>-1973935471</t>
  </si>
  <si>
    <t>451571520</t>
  </si>
  <si>
    <t>Zakrytí plast.folií š.330mm</t>
  </si>
  <si>
    <t>-1844551045</t>
  </si>
  <si>
    <t>979089110</t>
  </si>
  <si>
    <t>Odvoz zbylých hmot na skládku do 1km</t>
  </si>
  <si>
    <t>-1906040275</t>
  </si>
  <si>
    <t>979089210</t>
  </si>
  <si>
    <t>Příplatek za každý další 1km</t>
  </si>
  <si>
    <t>-757746289</t>
  </si>
  <si>
    <t xml:space="preserve">E </t>
  </si>
  <si>
    <t>Ostatní práce</t>
  </si>
  <si>
    <t>E1</t>
  </si>
  <si>
    <t>Zajištění beznapěťového stavu</t>
  </si>
  <si>
    <t>hod</t>
  </si>
  <si>
    <t>689820029</t>
  </si>
  <si>
    <t>E2</t>
  </si>
  <si>
    <t>Výchozí revize</t>
  </si>
  <si>
    <t>-68614383</t>
  </si>
  <si>
    <t>6 - SO 801 Vegetační úpravy-aktivity hlavní</t>
  </si>
  <si>
    <t>111201101</t>
  </si>
  <si>
    <t>Odstranění křovin a stromů s odstraněním kořenů průměru kmene do 100 mm do sklonu terénu 1 : 5, při celkové ploše do 1 000 m2</t>
  </si>
  <si>
    <t>-180936815</t>
  </si>
  <si>
    <t>70,0</t>
  </si>
  <si>
    <t>112101101</t>
  </si>
  <si>
    <t>Kácení stromů s odřezáním kmene a s odvětvením listnatých, průměru kmene přes 100 do 300 mm</t>
  </si>
  <si>
    <t>-197538125</t>
  </si>
  <si>
    <t>112101102</t>
  </si>
  <si>
    <t>Kácení stromů s odřezáním kmene a s odvětvením listnatých, průměru kmene přes 300 do 500 mm</t>
  </si>
  <si>
    <t>-1393352922</t>
  </si>
  <si>
    <t>112101121</t>
  </si>
  <si>
    <t>Kácení stromů s odřezáním kmene a s odvětvením jehličnatých bez odkornění, kmene průměru přes 100 do 300 mm</t>
  </si>
  <si>
    <t>-635672228</t>
  </si>
  <si>
    <t>112201101</t>
  </si>
  <si>
    <t>Odstranění pařezů s jejich vykopáním, vytrháním nebo odstřelením, s přesekáním kořenů průměru přes 100 do 300 mm</t>
  </si>
  <si>
    <t>1860188667</t>
  </si>
  <si>
    <t>112201102</t>
  </si>
  <si>
    <t>Odstranění pařezů s jejich vykopáním, vytrháním nebo odstřelením, s přesekáním kořenů průměru přes 300 do 500 mm</t>
  </si>
  <si>
    <t>1613193708</t>
  </si>
  <si>
    <t>162301401</t>
  </si>
  <si>
    <t>Vodorovné přemístění větví, kmenů nebo pařezů s naložením, složením a dopravou do 5000 m větví stromů listnatých, průměru kmene přes 100 do 300 mm</t>
  </si>
  <si>
    <t>1140204051</t>
  </si>
  <si>
    <t>162301402</t>
  </si>
  <si>
    <t>Vodorovné přemístění větví, kmenů nebo pařezů s naložením, složením a dopravou do 5000 m větví stromů listnatých, průměru kmene přes 300 do 500 mm</t>
  </si>
  <si>
    <t>1026895599</t>
  </si>
  <si>
    <t>162301405</t>
  </si>
  <si>
    <t>Vodorovné přemístění větví, kmenů nebo pařezů s naložením, složením a dopravou do 5000 m větví stromů jehličnatých, průměru kmene přes 100 do 300 mm</t>
  </si>
  <si>
    <t>4949466</t>
  </si>
  <si>
    <t>162301411</t>
  </si>
  <si>
    <t>Vodorovné přemístění větví, kmenů nebo pařezů s naložením, složením a dopravou do 5000 m kmenů stromů listnatých, průměru přes 100 do 300 mm</t>
  </si>
  <si>
    <t>-1436963742</t>
  </si>
  <si>
    <t>162301412</t>
  </si>
  <si>
    <t>Vodorovné přemístění větví, kmenů nebo pařezů s naložením, složením a dopravou do 5000 m kmenů stromů listnatých, průměru přes 300 do 500 mm</t>
  </si>
  <si>
    <t>-466602463</t>
  </si>
  <si>
    <t>162301415</t>
  </si>
  <si>
    <t>Vodorovné přemístění větví, kmenů nebo pařezů s naložením, složením a dopravou do 5000 m kmenů stromů jehličnatých, průměru přes 100 do 300 mm</t>
  </si>
  <si>
    <t>530409222</t>
  </si>
  <si>
    <t>162301421</t>
  </si>
  <si>
    <t>Vodorovné přemístění větví, kmenů nebo pařezů s naložením, složením a dopravou do 5000 m pařezů kmenů, průměru přes 100 do 300 mm</t>
  </si>
  <si>
    <t>-1007402324</t>
  </si>
  <si>
    <t>162301422</t>
  </si>
  <si>
    <t>Vodorovné přemístění větví, kmenů nebo pařezů s naložením, složením a dopravou do 5000 m pařezů kmenů, průměru přes 300 do 500 mm</t>
  </si>
  <si>
    <t>1259872515</t>
  </si>
  <si>
    <t>162301501</t>
  </si>
  <si>
    <t>Vodorovné přemístění smýcených křovin do průměru kmene 100 mm na vzdálenost do 5 000 m</t>
  </si>
  <si>
    <t>946055336</t>
  </si>
  <si>
    <t>184806112</t>
  </si>
  <si>
    <t>Řez stromů, keřů nebo růží průklestem stromů netrnitých, o průměru koruny přes 2 do 4 m</t>
  </si>
  <si>
    <t>-1903023465</t>
  </si>
  <si>
    <t>100,0</t>
  </si>
  <si>
    <t>184818232</t>
  </si>
  <si>
    <t>Ochrana kmene bedněním před poškozením stavebním provozem zřízení včetně odstranění výšky bednění do 2 m průměru kmene přes 300 do 500 mm</t>
  </si>
  <si>
    <t>578515677</t>
  </si>
  <si>
    <t>998231311</t>
  </si>
  <si>
    <t>Přesun hmot pro sadovnické a krajinářské úpravy - strojně dopravní vzdálenost do 5000 m</t>
  </si>
  <si>
    <t>340606391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</si>
  <si>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</si>
  <si>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</si>
  <si>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</si>
  <si>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</si>
  <si>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</si>
  <si>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</si>
  <si>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</si>
  <si>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</si>
  <si>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</si>
  <si>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</si>
  <si>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</si>
  <si>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</si>
  <si>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</si>
  <si>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</si>
  <si>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</si>
  <si>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</si>
  <si>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</si>
  <si>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</si>
  <si>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</si>
  <si>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</si>
  <si>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</si>
  <si>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</si>
  <si>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</si>
  <si>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</si>
  <si>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</si>
  <si>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</si>
  <si>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</si>
  <si>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</si>
  <si>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</si>
  <si>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</si>
  <si>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</si>
  <si>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</si>
  <si>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</si>
  <si>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</si>
  <si>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</si>
  <si>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</si>
  <si>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</si>
  <si>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</si>
  <si>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</si>
  <si>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</si>
  <si>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</si>
  <si>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</si>
  <si>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</si>
  <si>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</si>
  <si>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</si>
  <si>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</si>
  <si>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</si>
  <si>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</si>
  <si>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</si>
  <si>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</si>
  <si>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</si>
  <si>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</si>
  <si>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</si>
  <si>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</si>
  <si>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</si>
  <si>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</si>
  <si>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</si>
  <si>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</si>
  <si>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</si>
  <si>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</si>
  <si>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</si>
  <si>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</si>
  <si>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</si>
  <si>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</si>
  <si>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</si>
  <si>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</si>
  <si>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</si>
  <si>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</si>
  <si>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</si>
  <si>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</si>
  <si>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</si>
  <si>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</si>
  <si>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</si>
  <si>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</si>
  <si>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</si>
  <si>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</si>
  <si>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</si>
  <si>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</si>
  <si>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</si>
  <si>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</si>
  <si>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</si>
  <si>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</si>
  <si>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</si>
  <si>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</si>
  <si>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</si>
  <si>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</si>
  <si>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</si>
  <si>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</si>
  <si>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</si>
  <si>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</si>
  <si>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</si>
  <si>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</si>
  <si>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</si>
  <si>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</si>
  <si>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</si>
  <si>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</si>
  <si>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</si>
  <si>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</si>
  <si>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</si>
  <si>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</si>
  <si>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</si>
  <si>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</si>
  <si>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</si>
  <si>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</si>
  <si>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</si>
  <si>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</si>
  <si>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</si>
  <si>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</si>
  <si>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</si>
  <si>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</si>
  <si>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</si>
  <si>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</si>
  <si>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</si>
  <si>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</si>
  <si>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</si>
  <si>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</si>
  <si>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</si>
  <si>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</si>
  <si>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</si>
  <si>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</si>
  <si>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</si>
  <si>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</si>
  <si>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</si>
  <si>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</si>
  <si>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</si>
  <si>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</si>
  <si>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</si>
  <si>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</si>
  <si>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</si>
  <si>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</si>
  <si>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</si>
  <si>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</si>
  <si>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</si>
  <si>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</si>
  <si>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</si>
  <si>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</si>
  <si>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</si>
  <si>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</si>
  <si>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</si>
  <si>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</si>
  <si>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</si>
  <si>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</si>
  <si>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</si>
  <si>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</si>
  <si>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</si>
  <si>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</si>
  <si>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</si>
  <si>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</si>
  <si>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</si>
  <si>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</si>
  <si>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</si>
  <si>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</si>
  <si>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</si>
  <si>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</si>
  <si>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</si>
  <si>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</si>
  <si>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</si>
  <si>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</si>
  <si>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</si>
  <si>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</si>
  <si>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</si>
  <si>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</si>
  <si>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</si>
  <si>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</si>
  <si>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</si>
  <si>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</si>
  <si>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</si>
  <si>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</si>
  <si>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</si>
  <si>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</si>
  <si>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</si>
  <si>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</si>
  <si>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</si>
  <si>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</si>
  <si>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</si>
  <si>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</si>
  <si>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</si>
  <si>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</si>
  <si>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</si>
  <si>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</si>
  <si>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</si>
  <si>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</si>
  <si>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</si>
  <si>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Ing.Martin Krejčí</t>
  </si>
  <si>
    <t>dle zkušeností z jiných staveb</t>
  </si>
  <si>
    <t>Dle zkušeností z jiných staveb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</si>
</sst>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3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23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39" fillId="0" borderId="28" xfId="0" applyFont="1" applyBorder="1" applyAlignment="1" applyProtection="1">
      <alignment horizontal="center" vertical="center"/>
      <protection locked="0"/>
    </xf>
    <xf numFmtId="49" fontId="39" fillId="0" borderId="28" xfId="0" applyNumberFormat="1" applyFont="1" applyBorder="1" applyAlignment="1" applyProtection="1">
      <alignment horizontal="left" vertical="center" wrapText="1"/>
      <protection locked="0"/>
    </xf>
    <xf numFmtId="0" fontId="39" fillId="0" borderId="28" xfId="0" applyFont="1" applyBorder="1" applyAlignment="1" applyProtection="1">
      <alignment horizontal="left" vertical="center" wrapText="1"/>
      <protection locked="0"/>
    </xf>
    <xf numFmtId="0" fontId="39" fillId="0" borderId="28" xfId="0" applyFont="1" applyBorder="1" applyAlignment="1" applyProtection="1">
      <alignment horizontal="center" vertical="center" wrapText="1"/>
      <protection locked="0"/>
    </xf>
    <xf numFmtId="167" fontId="39" fillId="0" borderId="28" xfId="0" applyNumberFormat="1" applyFont="1" applyBorder="1" applyAlignment="1" applyProtection="1">
      <alignment vertical="center"/>
      <protection locked="0"/>
    </xf>
    <xf numFmtId="4" fontId="39" fillId="5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  <protection locked="0"/>
    </xf>
    <xf numFmtId="0" fontId="39" fillId="0" borderId="5" xfId="0" applyFont="1" applyBorder="1" applyAlignment="1">
      <alignment vertical="center"/>
    </xf>
    <xf numFmtId="0" fontId="39" fillId="5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40" fillId="0" borderId="0" xfId="0" applyFont="1" applyBorder="1" applyAlignment="1">
      <alignment vertical="center" wrapText="1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3" borderId="0" xfId="1" applyFont="1" applyFill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4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>
      <pane ySplit="1" topLeftCell="A2" activePane="bottomLeft" state="frozen"/>
      <selection pane="bottomLeft" activeCell="Y19" sqref="Y19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3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" customHeight="1">
      <c r="AR2" s="321" t="s">
        <v>8</v>
      </c>
      <c r="AS2" s="322"/>
      <c r="AT2" s="322"/>
      <c r="AU2" s="322"/>
      <c r="AV2" s="322"/>
      <c r="AW2" s="322"/>
      <c r="AX2" s="322"/>
      <c r="AY2" s="322"/>
      <c r="AZ2" s="322"/>
      <c r="BA2" s="322"/>
      <c r="BB2" s="322"/>
      <c r="BC2" s="322"/>
      <c r="BD2" s="322"/>
      <c r="BE2" s="322"/>
      <c r="BS2" s="23" t="s">
        <v>9</v>
      </c>
      <c r="BT2" s="23" t="s">
        <v>10</v>
      </c>
    </row>
    <row r="3" spans="1:74" ht="6.9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47"/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348"/>
      <c r="Z5" s="348"/>
      <c r="AA5" s="348"/>
      <c r="AB5" s="348"/>
      <c r="AC5" s="348"/>
      <c r="AD5" s="348"/>
      <c r="AE5" s="348"/>
      <c r="AF5" s="348"/>
      <c r="AG5" s="348"/>
      <c r="AH5" s="348"/>
      <c r="AI5" s="348"/>
      <c r="AJ5" s="348"/>
      <c r="AK5" s="348"/>
      <c r="AL5" s="348"/>
      <c r="AM5" s="348"/>
      <c r="AN5" s="348"/>
      <c r="AO5" s="348"/>
      <c r="AP5" s="28"/>
      <c r="AQ5" s="30"/>
      <c r="BE5" s="345" t="s">
        <v>17</v>
      </c>
      <c r="BS5" s="23" t="s">
        <v>9</v>
      </c>
    </row>
    <row r="6" spans="1:74" ht="36.9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49" t="s">
        <v>19</v>
      </c>
      <c r="L6" s="348"/>
      <c r="M6" s="348"/>
      <c r="N6" s="348"/>
      <c r="O6" s="348"/>
      <c r="P6" s="348"/>
      <c r="Q6" s="348"/>
      <c r="R6" s="348"/>
      <c r="S6" s="348"/>
      <c r="T6" s="348"/>
      <c r="U6" s="348"/>
      <c r="V6" s="348"/>
      <c r="W6" s="348"/>
      <c r="X6" s="348"/>
      <c r="Y6" s="348"/>
      <c r="Z6" s="348"/>
      <c r="AA6" s="348"/>
      <c r="AB6" s="348"/>
      <c r="AC6" s="348"/>
      <c r="AD6" s="348"/>
      <c r="AE6" s="348"/>
      <c r="AF6" s="348"/>
      <c r="AG6" s="348"/>
      <c r="AH6" s="348"/>
      <c r="AI6" s="348"/>
      <c r="AJ6" s="348"/>
      <c r="AK6" s="348"/>
      <c r="AL6" s="348"/>
      <c r="AM6" s="348"/>
      <c r="AN6" s="348"/>
      <c r="AO6" s="348"/>
      <c r="AP6" s="28"/>
      <c r="AQ6" s="30"/>
      <c r="BE6" s="346"/>
      <c r="BS6" s="23" t="s">
        <v>9</v>
      </c>
    </row>
    <row r="7" spans="1:74" ht="14.4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21</v>
      </c>
      <c r="AL7" s="28"/>
      <c r="AM7" s="28"/>
      <c r="AN7" s="34" t="s">
        <v>5</v>
      </c>
      <c r="AO7" s="28"/>
      <c r="AP7" s="28"/>
      <c r="AQ7" s="30"/>
      <c r="BE7" s="346"/>
      <c r="BS7" s="23" t="s">
        <v>9</v>
      </c>
    </row>
    <row r="8" spans="1:74" ht="14.4" customHeight="1">
      <c r="B8" s="27"/>
      <c r="C8" s="28"/>
      <c r="D8" s="36" t="s">
        <v>22</v>
      </c>
      <c r="E8" s="28"/>
      <c r="F8" s="28"/>
      <c r="G8" s="28"/>
      <c r="H8" s="28"/>
      <c r="I8" s="28"/>
      <c r="J8" s="28"/>
      <c r="K8" s="34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24</v>
      </c>
      <c r="AL8" s="28"/>
      <c r="AM8" s="28"/>
      <c r="AN8" s="37" t="s">
        <v>25</v>
      </c>
      <c r="AO8" s="28"/>
      <c r="AP8" s="28"/>
      <c r="AQ8" s="30"/>
      <c r="BE8" s="346"/>
      <c r="BS8" s="23" t="s">
        <v>9</v>
      </c>
    </row>
    <row r="9" spans="1:74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46"/>
      <c r="BS9" s="23" t="s">
        <v>9</v>
      </c>
    </row>
    <row r="10" spans="1:74" ht="14.4" customHeight="1">
      <c r="B10" s="27"/>
      <c r="C10" s="28"/>
      <c r="D10" s="36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27</v>
      </c>
      <c r="AL10" s="28"/>
      <c r="AM10" s="28"/>
      <c r="AN10" s="34" t="s">
        <v>5</v>
      </c>
      <c r="AO10" s="28"/>
      <c r="AP10" s="28"/>
      <c r="AQ10" s="30"/>
      <c r="BE10" s="346"/>
      <c r="BS10" s="23" t="s">
        <v>9</v>
      </c>
    </row>
    <row r="11" spans="1:74" ht="18.45" customHeight="1">
      <c r="B11" s="27"/>
      <c r="C11" s="28"/>
      <c r="D11" s="28"/>
      <c r="E11" s="34" t="s">
        <v>28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5</v>
      </c>
      <c r="AO11" s="28"/>
      <c r="AP11" s="28"/>
      <c r="AQ11" s="30"/>
      <c r="BE11" s="346"/>
      <c r="BS11" s="23" t="s">
        <v>9</v>
      </c>
    </row>
    <row r="12" spans="1:74" ht="6.9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46"/>
      <c r="BS12" s="23" t="s">
        <v>9</v>
      </c>
    </row>
    <row r="13" spans="1:74" ht="14.4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27</v>
      </c>
      <c r="AL13" s="28"/>
      <c r="AM13" s="28"/>
      <c r="AN13" s="38"/>
      <c r="AO13" s="28"/>
      <c r="AP13" s="28"/>
      <c r="AQ13" s="30"/>
      <c r="BE13" s="346"/>
      <c r="BS13" s="23" t="s">
        <v>9</v>
      </c>
    </row>
    <row r="14" spans="1:74" ht="13.2">
      <c r="B14" s="27"/>
      <c r="C14" s="28"/>
      <c r="D14" s="28"/>
      <c r="E14" s="350" t="s">
        <v>1553</v>
      </c>
      <c r="F14" s="351"/>
      <c r="G14" s="351"/>
      <c r="H14" s="351"/>
      <c r="I14" s="351"/>
      <c r="J14" s="351"/>
      <c r="K14" s="351"/>
      <c r="L14" s="351"/>
      <c r="M14" s="351"/>
      <c r="N14" s="351"/>
      <c r="O14" s="351"/>
      <c r="P14" s="351"/>
      <c r="Q14" s="351"/>
      <c r="R14" s="351"/>
      <c r="S14" s="351"/>
      <c r="T14" s="351"/>
      <c r="U14" s="351"/>
      <c r="V14" s="351"/>
      <c r="W14" s="351"/>
      <c r="X14" s="351"/>
      <c r="Y14" s="351"/>
      <c r="Z14" s="351"/>
      <c r="AA14" s="351"/>
      <c r="AB14" s="351"/>
      <c r="AC14" s="351"/>
      <c r="AD14" s="351"/>
      <c r="AE14" s="351"/>
      <c r="AF14" s="351"/>
      <c r="AG14" s="351"/>
      <c r="AH14" s="351"/>
      <c r="AI14" s="351"/>
      <c r="AJ14" s="351"/>
      <c r="AK14" s="36" t="s">
        <v>29</v>
      </c>
      <c r="AL14" s="28"/>
      <c r="AM14" s="28"/>
      <c r="AN14" s="38"/>
      <c r="AO14" s="28"/>
      <c r="AP14" s="28"/>
      <c r="AQ14" s="30"/>
      <c r="BE14" s="346"/>
      <c r="BS14" s="23" t="s">
        <v>9</v>
      </c>
    </row>
    <row r="15" spans="1:74" ht="6.9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46"/>
      <c r="BS15" s="23" t="s">
        <v>6</v>
      </c>
    </row>
    <row r="16" spans="1:74" ht="14.4" customHeight="1">
      <c r="B16" s="27"/>
      <c r="C16" s="28"/>
      <c r="D16" s="36" t="s">
        <v>31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27</v>
      </c>
      <c r="AL16" s="28"/>
      <c r="AM16" s="28"/>
      <c r="AN16" s="34" t="s">
        <v>5</v>
      </c>
      <c r="AO16" s="28"/>
      <c r="AP16" s="28"/>
      <c r="AQ16" s="30"/>
      <c r="BE16" s="346"/>
      <c r="BS16" s="23" t="s">
        <v>6</v>
      </c>
    </row>
    <row r="17" spans="2:71" ht="18.45" customHeight="1">
      <c r="B17" s="27"/>
      <c r="C17" s="28"/>
      <c r="D17" s="28"/>
      <c r="E17" s="34" t="s">
        <v>32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5</v>
      </c>
      <c r="AO17" s="28"/>
      <c r="AP17" s="28"/>
      <c r="AQ17" s="30"/>
      <c r="BE17" s="346"/>
      <c r="BS17" s="23" t="s">
        <v>33</v>
      </c>
    </row>
    <row r="18" spans="2:71" ht="6.9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46"/>
      <c r="BS18" s="23" t="s">
        <v>9</v>
      </c>
    </row>
    <row r="19" spans="2:71" ht="14.4" customHeight="1">
      <c r="B19" s="27"/>
      <c r="C19" s="28"/>
      <c r="D19" s="36" t="s">
        <v>34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46"/>
      <c r="BS19" s="23" t="s">
        <v>9</v>
      </c>
    </row>
    <row r="20" spans="2:71" ht="22.5" customHeight="1">
      <c r="B20" s="27"/>
      <c r="C20" s="28"/>
      <c r="D20" s="28"/>
      <c r="E20" s="352" t="s">
        <v>5</v>
      </c>
      <c r="F20" s="352"/>
      <c r="G20" s="352"/>
      <c r="H20" s="352"/>
      <c r="I20" s="352"/>
      <c r="J20" s="352"/>
      <c r="K20" s="352"/>
      <c r="L20" s="352"/>
      <c r="M20" s="352"/>
      <c r="N20" s="352"/>
      <c r="O20" s="352"/>
      <c r="P20" s="352"/>
      <c r="Q20" s="352"/>
      <c r="R20" s="352"/>
      <c r="S20" s="352"/>
      <c r="T20" s="352"/>
      <c r="U20" s="352"/>
      <c r="V20" s="352"/>
      <c r="W20" s="352"/>
      <c r="X20" s="352"/>
      <c r="Y20" s="352"/>
      <c r="Z20" s="352"/>
      <c r="AA20" s="352"/>
      <c r="AB20" s="352"/>
      <c r="AC20" s="352"/>
      <c r="AD20" s="352"/>
      <c r="AE20" s="352"/>
      <c r="AF20" s="352"/>
      <c r="AG20" s="352"/>
      <c r="AH20" s="352"/>
      <c r="AI20" s="352"/>
      <c r="AJ20" s="352"/>
      <c r="AK20" s="352"/>
      <c r="AL20" s="352"/>
      <c r="AM20" s="352"/>
      <c r="AN20" s="352"/>
      <c r="AO20" s="28"/>
      <c r="AP20" s="28"/>
      <c r="AQ20" s="30"/>
      <c r="BE20" s="346"/>
      <c r="BS20" s="23" t="s">
        <v>6</v>
      </c>
    </row>
    <row r="21" spans="2:71" ht="6.9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46"/>
    </row>
    <row r="22" spans="2:71" ht="6.9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46"/>
    </row>
    <row r="23" spans="2:71" s="1" customFormat="1" ht="25.95" customHeight="1">
      <c r="B23" s="40"/>
      <c r="C23" s="41"/>
      <c r="D23" s="42" t="s">
        <v>35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53">
        <f>ROUND(AG51,2)</f>
        <v>0</v>
      </c>
      <c r="AL23" s="354"/>
      <c r="AM23" s="354"/>
      <c r="AN23" s="354"/>
      <c r="AO23" s="354"/>
      <c r="AP23" s="41"/>
      <c r="AQ23" s="44"/>
      <c r="BE23" s="346"/>
    </row>
    <row r="24" spans="2:71" s="1" customFormat="1" ht="6.9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46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55" t="s">
        <v>36</v>
      </c>
      <c r="M25" s="355"/>
      <c r="N25" s="355"/>
      <c r="O25" s="355"/>
      <c r="P25" s="41"/>
      <c r="Q25" s="41"/>
      <c r="R25" s="41"/>
      <c r="S25" s="41"/>
      <c r="T25" s="41"/>
      <c r="U25" s="41"/>
      <c r="V25" s="41"/>
      <c r="W25" s="355" t="s">
        <v>37</v>
      </c>
      <c r="X25" s="355"/>
      <c r="Y25" s="355"/>
      <c r="Z25" s="355"/>
      <c r="AA25" s="355"/>
      <c r="AB25" s="355"/>
      <c r="AC25" s="355"/>
      <c r="AD25" s="355"/>
      <c r="AE25" s="355"/>
      <c r="AF25" s="41"/>
      <c r="AG25" s="41"/>
      <c r="AH25" s="41"/>
      <c r="AI25" s="41"/>
      <c r="AJ25" s="41"/>
      <c r="AK25" s="355" t="s">
        <v>38</v>
      </c>
      <c r="AL25" s="355"/>
      <c r="AM25" s="355"/>
      <c r="AN25" s="355"/>
      <c r="AO25" s="355"/>
      <c r="AP25" s="41"/>
      <c r="AQ25" s="44"/>
      <c r="BE25" s="346"/>
    </row>
    <row r="26" spans="2:71" s="2" customFormat="1" ht="14.4" customHeight="1">
      <c r="B26" s="46"/>
      <c r="C26" s="47"/>
      <c r="D26" s="48" t="s">
        <v>39</v>
      </c>
      <c r="E26" s="47"/>
      <c r="F26" s="48" t="s">
        <v>40</v>
      </c>
      <c r="G26" s="47"/>
      <c r="H26" s="47"/>
      <c r="I26" s="47"/>
      <c r="J26" s="47"/>
      <c r="K26" s="47"/>
      <c r="L26" s="338">
        <v>0.21</v>
      </c>
      <c r="M26" s="339"/>
      <c r="N26" s="339"/>
      <c r="O26" s="339"/>
      <c r="P26" s="47"/>
      <c r="Q26" s="47"/>
      <c r="R26" s="47"/>
      <c r="S26" s="47"/>
      <c r="T26" s="47"/>
      <c r="U26" s="47"/>
      <c r="V26" s="47"/>
      <c r="W26" s="340">
        <f>ROUND(AZ51,2)</f>
        <v>0</v>
      </c>
      <c r="X26" s="339"/>
      <c r="Y26" s="339"/>
      <c r="Z26" s="339"/>
      <c r="AA26" s="339"/>
      <c r="AB26" s="339"/>
      <c r="AC26" s="339"/>
      <c r="AD26" s="339"/>
      <c r="AE26" s="339"/>
      <c r="AF26" s="47"/>
      <c r="AG26" s="47"/>
      <c r="AH26" s="47"/>
      <c r="AI26" s="47"/>
      <c r="AJ26" s="47"/>
      <c r="AK26" s="340">
        <f>ROUND(AV51,2)</f>
        <v>0</v>
      </c>
      <c r="AL26" s="339"/>
      <c r="AM26" s="339"/>
      <c r="AN26" s="339"/>
      <c r="AO26" s="339"/>
      <c r="AP26" s="47"/>
      <c r="AQ26" s="49"/>
      <c r="BE26" s="346"/>
    </row>
    <row r="27" spans="2:71" s="2" customFormat="1" ht="14.4" customHeight="1">
      <c r="B27" s="46"/>
      <c r="C27" s="47"/>
      <c r="D27" s="47"/>
      <c r="E27" s="47"/>
      <c r="F27" s="48" t="s">
        <v>41</v>
      </c>
      <c r="G27" s="47"/>
      <c r="H27" s="47"/>
      <c r="I27" s="47"/>
      <c r="J27" s="47"/>
      <c r="K27" s="47"/>
      <c r="L27" s="338">
        <v>0.15</v>
      </c>
      <c r="M27" s="339"/>
      <c r="N27" s="339"/>
      <c r="O27" s="339"/>
      <c r="P27" s="47"/>
      <c r="Q27" s="47"/>
      <c r="R27" s="47"/>
      <c r="S27" s="47"/>
      <c r="T27" s="47"/>
      <c r="U27" s="47"/>
      <c r="V27" s="47"/>
      <c r="W27" s="340">
        <f>ROUND(BA51,2)</f>
        <v>0</v>
      </c>
      <c r="X27" s="339"/>
      <c r="Y27" s="339"/>
      <c r="Z27" s="339"/>
      <c r="AA27" s="339"/>
      <c r="AB27" s="339"/>
      <c r="AC27" s="339"/>
      <c r="AD27" s="339"/>
      <c r="AE27" s="339"/>
      <c r="AF27" s="47"/>
      <c r="AG27" s="47"/>
      <c r="AH27" s="47"/>
      <c r="AI27" s="47"/>
      <c r="AJ27" s="47"/>
      <c r="AK27" s="340">
        <f>ROUND(AW51,2)</f>
        <v>0</v>
      </c>
      <c r="AL27" s="339"/>
      <c r="AM27" s="339"/>
      <c r="AN27" s="339"/>
      <c r="AO27" s="339"/>
      <c r="AP27" s="47"/>
      <c r="AQ27" s="49"/>
      <c r="BE27" s="346"/>
    </row>
    <row r="28" spans="2:71" s="2" customFormat="1" ht="14.4" hidden="1" customHeight="1">
      <c r="B28" s="46"/>
      <c r="C28" s="47"/>
      <c r="D28" s="47"/>
      <c r="E28" s="47"/>
      <c r="F28" s="48" t="s">
        <v>42</v>
      </c>
      <c r="G28" s="47"/>
      <c r="H28" s="47"/>
      <c r="I28" s="47"/>
      <c r="J28" s="47"/>
      <c r="K28" s="47"/>
      <c r="L28" s="338">
        <v>0.21</v>
      </c>
      <c r="M28" s="339"/>
      <c r="N28" s="339"/>
      <c r="O28" s="339"/>
      <c r="P28" s="47"/>
      <c r="Q28" s="47"/>
      <c r="R28" s="47"/>
      <c r="S28" s="47"/>
      <c r="T28" s="47"/>
      <c r="U28" s="47"/>
      <c r="V28" s="47"/>
      <c r="W28" s="340">
        <f>ROUND(BB51,2)</f>
        <v>0</v>
      </c>
      <c r="X28" s="339"/>
      <c r="Y28" s="339"/>
      <c r="Z28" s="339"/>
      <c r="AA28" s="339"/>
      <c r="AB28" s="339"/>
      <c r="AC28" s="339"/>
      <c r="AD28" s="339"/>
      <c r="AE28" s="339"/>
      <c r="AF28" s="47"/>
      <c r="AG28" s="47"/>
      <c r="AH28" s="47"/>
      <c r="AI28" s="47"/>
      <c r="AJ28" s="47"/>
      <c r="AK28" s="340">
        <v>0</v>
      </c>
      <c r="AL28" s="339"/>
      <c r="AM28" s="339"/>
      <c r="AN28" s="339"/>
      <c r="AO28" s="339"/>
      <c r="AP28" s="47"/>
      <c r="AQ28" s="49"/>
      <c r="BE28" s="346"/>
    </row>
    <row r="29" spans="2:71" s="2" customFormat="1" ht="14.4" hidden="1" customHeight="1">
      <c r="B29" s="46"/>
      <c r="C29" s="47"/>
      <c r="D29" s="47"/>
      <c r="E29" s="47"/>
      <c r="F29" s="48" t="s">
        <v>43</v>
      </c>
      <c r="G29" s="47"/>
      <c r="H29" s="47"/>
      <c r="I29" s="47"/>
      <c r="J29" s="47"/>
      <c r="K29" s="47"/>
      <c r="L29" s="338">
        <v>0.15</v>
      </c>
      <c r="M29" s="339"/>
      <c r="N29" s="339"/>
      <c r="O29" s="339"/>
      <c r="P29" s="47"/>
      <c r="Q29" s="47"/>
      <c r="R29" s="47"/>
      <c r="S29" s="47"/>
      <c r="T29" s="47"/>
      <c r="U29" s="47"/>
      <c r="V29" s="47"/>
      <c r="W29" s="340">
        <f>ROUND(BC51,2)</f>
        <v>0</v>
      </c>
      <c r="X29" s="339"/>
      <c r="Y29" s="339"/>
      <c r="Z29" s="339"/>
      <c r="AA29" s="339"/>
      <c r="AB29" s="339"/>
      <c r="AC29" s="339"/>
      <c r="AD29" s="339"/>
      <c r="AE29" s="339"/>
      <c r="AF29" s="47"/>
      <c r="AG29" s="47"/>
      <c r="AH29" s="47"/>
      <c r="AI29" s="47"/>
      <c r="AJ29" s="47"/>
      <c r="AK29" s="340">
        <v>0</v>
      </c>
      <c r="AL29" s="339"/>
      <c r="AM29" s="339"/>
      <c r="AN29" s="339"/>
      <c r="AO29" s="339"/>
      <c r="AP29" s="47"/>
      <c r="AQ29" s="49"/>
      <c r="BE29" s="346"/>
    </row>
    <row r="30" spans="2:71" s="2" customFormat="1" ht="14.4" hidden="1" customHeight="1">
      <c r="B30" s="46"/>
      <c r="C30" s="47"/>
      <c r="D30" s="47"/>
      <c r="E30" s="47"/>
      <c r="F30" s="48" t="s">
        <v>44</v>
      </c>
      <c r="G30" s="47"/>
      <c r="H30" s="47"/>
      <c r="I30" s="47"/>
      <c r="J30" s="47"/>
      <c r="K30" s="47"/>
      <c r="L30" s="338">
        <v>0</v>
      </c>
      <c r="M30" s="339"/>
      <c r="N30" s="339"/>
      <c r="O30" s="339"/>
      <c r="P30" s="47"/>
      <c r="Q30" s="47"/>
      <c r="R30" s="47"/>
      <c r="S30" s="47"/>
      <c r="T30" s="47"/>
      <c r="U30" s="47"/>
      <c r="V30" s="47"/>
      <c r="W30" s="340">
        <f>ROUND(BD51,2)</f>
        <v>0</v>
      </c>
      <c r="X30" s="339"/>
      <c r="Y30" s="339"/>
      <c r="Z30" s="339"/>
      <c r="AA30" s="339"/>
      <c r="AB30" s="339"/>
      <c r="AC30" s="339"/>
      <c r="AD30" s="339"/>
      <c r="AE30" s="339"/>
      <c r="AF30" s="47"/>
      <c r="AG30" s="47"/>
      <c r="AH30" s="47"/>
      <c r="AI30" s="47"/>
      <c r="AJ30" s="47"/>
      <c r="AK30" s="340">
        <v>0</v>
      </c>
      <c r="AL30" s="339"/>
      <c r="AM30" s="339"/>
      <c r="AN30" s="339"/>
      <c r="AO30" s="339"/>
      <c r="AP30" s="47"/>
      <c r="AQ30" s="49"/>
      <c r="BE30" s="346"/>
    </row>
    <row r="31" spans="2:71" s="1" customFormat="1" ht="6.9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46"/>
    </row>
    <row r="32" spans="2:71" s="1" customFormat="1" ht="25.95" customHeight="1">
      <c r="B32" s="40"/>
      <c r="C32" s="50"/>
      <c r="D32" s="51" t="s">
        <v>45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46</v>
      </c>
      <c r="U32" s="52"/>
      <c r="V32" s="52"/>
      <c r="W32" s="52"/>
      <c r="X32" s="341" t="s">
        <v>47</v>
      </c>
      <c r="Y32" s="342"/>
      <c r="Z32" s="342"/>
      <c r="AA32" s="342"/>
      <c r="AB32" s="342"/>
      <c r="AC32" s="52"/>
      <c r="AD32" s="52"/>
      <c r="AE32" s="52"/>
      <c r="AF32" s="52"/>
      <c r="AG32" s="52"/>
      <c r="AH32" s="52"/>
      <c r="AI32" s="52"/>
      <c r="AJ32" s="52"/>
      <c r="AK32" s="343">
        <f>SUM(AK23:AK30)</f>
        <v>0</v>
      </c>
      <c r="AL32" s="342"/>
      <c r="AM32" s="342"/>
      <c r="AN32" s="342"/>
      <c r="AO32" s="344"/>
      <c r="AP32" s="50"/>
      <c r="AQ32" s="54"/>
      <c r="BE32" s="346"/>
    </row>
    <row r="33" spans="2:56" s="1" customFormat="1" ht="6.9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" customHeight="1">
      <c r="B39" s="40"/>
      <c r="C39" s="60" t="s">
        <v>48</v>
      </c>
      <c r="AR39" s="40"/>
    </row>
    <row r="40" spans="2:56" s="1" customFormat="1" ht="6.9" customHeight="1">
      <c r="B40" s="40"/>
      <c r="AR40" s="40"/>
    </row>
    <row r="41" spans="2:56" s="3" customFormat="1" ht="14.4" customHeight="1">
      <c r="B41" s="61"/>
      <c r="C41" s="62" t="s">
        <v>16</v>
      </c>
      <c r="L41" s="3">
        <f>K5</f>
        <v>0</v>
      </c>
      <c r="AR41" s="61"/>
    </row>
    <row r="42" spans="2:56" s="4" customFormat="1" ht="36.9" customHeight="1">
      <c r="B42" s="63"/>
      <c r="C42" s="64" t="s">
        <v>18</v>
      </c>
      <c r="L42" s="326" t="str">
        <f>K6</f>
        <v>Modernizace silnice II-311 Nepomuky Horní Čermná</v>
      </c>
      <c r="M42" s="327"/>
      <c r="N42" s="327"/>
      <c r="O42" s="327"/>
      <c r="P42" s="327"/>
      <c r="Q42" s="327"/>
      <c r="R42" s="327"/>
      <c r="S42" s="327"/>
      <c r="T42" s="327"/>
      <c r="U42" s="327"/>
      <c r="V42" s="327"/>
      <c r="W42" s="327"/>
      <c r="X42" s="327"/>
      <c r="Y42" s="327"/>
      <c r="Z42" s="327"/>
      <c r="AA42" s="327"/>
      <c r="AB42" s="327"/>
      <c r="AC42" s="327"/>
      <c r="AD42" s="327"/>
      <c r="AE42" s="327"/>
      <c r="AF42" s="327"/>
      <c r="AG42" s="327"/>
      <c r="AH42" s="327"/>
      <c r="AI42" s="327"/>
      <c r="AJ42" s="327"/>
      <c r="AK42" s="327"/>
      <c r="AL42" s="327"/>
      <c r="AM42" s="327"/>
      <c r="AN42" s="327"/>
      <c r="AO42" s="327"/>
      <c r="AR42" s="63"/>
    </row>
    <row r="43" spans="2:56" s="1" customFormat="1" ht="6.9" customHeight="1">
      <c r="B43" s="40"/>
      <c r="AR43" s="40"/>
    </row>
    <row r="44" spans="2:56" s="1" customFormat="1" ht="13.2">
      <c r="B44" s="40"/>
      <c r="C44" s="62" t="s">
        <v>22</v>
      </c>
      <c r="L44" s="65" t="str">
        <f>IF(K8="","",K8)</f>
        <v xml:space="preserve"> </v>
      </c>
      <c r="AI44" s="62" t="s">
        <v>24</v>
      </c>
      <c r="AM44" s="328" t="str">
        <f>IF(AN8= "","",AN8)</f>
        <v>12. 7. 2017</v>
      </c>
      <c r="AN44" s="328"/>
      <c r="AR44" s="40"/>
    </row>
    <row r="45" spans="2:56" s="1" customFormat="1" ht="6.9" customHeight="1">
      <c r="B45" s="40"/>
      <c r="AR45" s="40"/>
    </row>
    <row r="46" spans="2:56" s="1" customFormat="1" ht="13.2">
      <c r="B46" s="40"/>
      <c r="C46" s="62" t="s">
        <v>26</v>
      </c>
      <c r="L46" s="3" t="str">
        <f>IF(E11= "","",E11)</f>
        <v>Pardubický kraj Komenského náměstí 125,Pardubice</v>
      </c>
      <c r="AI46" s="62" t="s">
        <v>31</v>
      </c>
      <c r="AM46" s="329" t="str">
        <f>IF(E17="","",E17)</f>
        <v>HaskoningDHV Czech Republic,spol.s.r.o.,</v>
      </c>
      <c r="AN46" s="329"/>
      <c r="AO46" s="329"/>
      <c r="AP46" s="329"/>
      <c r="AR46" s="40"/>
      <c r="AS46" s="330" t="s">
        <v>49</v>
      </c>
      <c r="AT46" s="331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3.2">
      <c r="B47" s="40"/>
      <c r="C47" s="62" t="s">
        <v>30</v>
      </c>
      <c r="L47" s="3" t="str">
        <f>IF(E14= "Vyplň údaj","",E14)</f>
        <v>Ing.Martin Krejčí</v>
      </c>
      <c r="AR47" s="40"/>
      <c r="AS47" s="332"/>
      <c r="AT47" s="333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8" customHeight="1">
      <c r="B48" s="40"/>
      <c r="AR48" s="40"/>
      <c r="AS48" s="332"/>
      <c r="AT48" s="333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34" t="s">
        <v>50</v>
      </c>
      <c r="D49" s="335"/>
      <c r="E49" s="335"/>
      <c r="F49" s="335"/>
      <c r="G49" s="335"/>
      <c r="H49" s="70"/>
      <c r="I49" s="336" t="s">
        <v>51</v>
      </c>
      <c r="J49" s="335"/>
      <c r="K49" s="335"/>
      <c r="L49" s="335"/>
      <c r="M49" s="335"/>
      <c r="N49" s="335"/>
      <c r="O49" s="335"/>
      <c r="P49" s="335"/>
      <c r="Q49" s="335"/>
      <c r="R49" s="335"/>
      <c r="S49" s="335"/>
      <c r="T49" s="335"/>
      <c r="U49" s="335"/>
      <c r="V49" s="335"/>
      <c r="W49" s="335"/>
      <c r="X49" s="335"/>
      <c r="Y49" s="335"/>
      <c r="Z49" s="335"/>
      <c r="AA49" s="335"/>
      <c r="AB49" s="335"/>
      <c r="AC49" s="335"/>
      <c r="AD49" s="335"/>
      <c r="AE49" s="335"/>
      <c r="AF49" s="335"/>
      <c r="AG49" s="337" t="s">
        <v>52</v>
      </c>
      <c r="AH49" s="335"/>
      <c r="AI49" s="335"/>
      <c r="AJ49" s="335"/>
      <c r="AK49" s="335"/>
      <c r="AL49" s="335"/>
      <c r="AM49" s="335"/>
      <c r="AN49" s="336" t="s">
        <v>53</v>
      </c>
      <c r="AO49" s="335"/>
      <c r="AP49" s="335"/>
      <c r="AQ49" s="71" t="s">
        <v>54</v>
      </c>
      <c r="AR49" s="40"/>
      <c r="AS49" s="72" t="s">
        <v>55</v>
      </c>
      <c r="AT49" s="73" t="s">
        <v>56</v>
      </c>
      <c r="AU49" s="73" t="s">
        <v>57</v>
      </c>
      <c r="AV49" s="73" t="s">
        <v>58</v>
      </c>
      <c r="AW49" s="73" t="s">
        <v>59</v>
      </c>
      <c r="AX49" s="73" t="s">
        <v>60</v>
      </c>
      <c r="AY49" s="73" t="s">
        <v>61</v>
      </c>
      <c r="AZ49" s="73" t="s">
        <v>62</v>
      </c>
      <c r="BA49" s="73" t="s">
        <v>63</v>
      </c>
      <c r="BB49" s="73" t="s">
        <v>64</v>
      </c>
      <c r="BC49" s="73" t="s">
        <v>65</v>
      </c>
      <c r="BD49" s="74" t="s">
        <v>66</v>
      </c>
    </row>
    <row r="50" spans="1:91" s="1" customFormat="1" ht="10.8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" customHeight="1">
      <c r="B51" s="63"/>
      <c r="C51" s="76" t="s">
        <v>67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19">
        <f>ROUND(SUM(AG52:AG57),2)</f>
        <v>0</v>
      </c>
      <c r="AH51" s="319"/>
      <c r="AI51" s="319"/>
      <c r="AJ51" s="319"/>
      <c r="AK51" s="319"/>
      <c r="AL51" s="319"/>
      <c r="AM51" s="319"/>
      <c r="AN51" s="320">
        <f t="shared" ref="AN51:AN57" si="0">SUM(AG51,AT51)</f>
        <v>0</v>
      </c>
      <c r="AO51" s="320"/>
      <c r="AP51" s="320"/>
      <c r="AQ51" s="78" t="s">
        <v>5</v>
      </c>
      <c r="AR51" s="63"/>
      <c r="AS51" s="79">
        <f>ROUND(SUM(AS52:AS57),2)</f>
        <v>0</v>
      </c>
      <c r="AT51" s="80">
        <f t="shared" ref="AT51:AT57" si="1">ROUND(SUM(AV51:AW51),2)</f>
        <v>0</v>
      </c>
      <c r="AU51" s="81">
        <f>ROUND(SUM(AU52:AU57),5)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ROUND(SUM(AZ52:AZ57),2)</f>
        <v>0</v>
      </c>
      <c r="BA51" s="80">
        <f>ROUND(SUM(BA52:BA57),2)</f>
        <v>0</v>
      </c>
      <c r="BB51" s="80">
        <f>ROUND(SUM(BB52:BB57),2)</f>
        <v>0</v>
      </c>
      <c r="BC51" s="80">
        <f>ROUND(SUM(BC52:BC57),2)</f>
        <v>0</v>
      </c>
      <c r="BD51" s="82">
        <f>ROUND(SUM(BD52:BD57),2)</f>
        <v>0</v>
      </c>
      <c r="BS51" s="64" t="s">
        <v>68</v>
      </c>
      <c r="BT51" s="64" t="s">
        <v>69</v>
      </c>
      <c r="BU51" s="83" t="s">
        <v>70</v>
      </c>
      <c r="BV51" s="64" t="s">
        <v>71</v>
      </c>
      <c r="BW51" s="64" t="s">
        <v>7</v>
      </c>
      <c r="BX51" s="64" t="s">
        <v>72</v>
      </c>
      <c r="CL51" s="64" t="s">
        <v>5</v>
      </c>
    </row>
    <row r="52" spans="1:91" s="5" customFormat="1" ht="22.5" customHeight="1">
      <c r="A52" s="84" t="s">
        <v>73</v>
      </c>
      <c r="B52" s="85"/>
      <c r="C52" s="86"/>
      <c r="D52" s="325" t="s">
        <v>74</v>
      </c>
      <c r="E52" s="325"/>
      <c r="F52" s="325"/>
      <c r="G52" s="325"/>
      <c r="H52" s="325"/>
      <c r="I52" s="87"/>
      <c r="J52" s="325" t="s">
        <v>75</v>
      </c>
      <c r="K52" s="325"/>
      <c r="L52" s="325"/>
      <c r="M52" s="325"/>
      <c r="N52" s="325"/>
      <c r="O52" s="325"/>
      <c r="P52" s="325"/>
      <c r="Q52" s="325"/>
      <c r="R52" s="325"/>
      <c r="S52" s="325"/>
      <c r="T52" s="325"/>
      <c r="U52" s="325"/>
      <c r="V52" s="325"/>
      <c r="W52" s="325"/>
      <c r="X52" s="325"/>
      <c r="Y52" s="325"/>
      <c r="Z52" s="325"/>
      <c r="AA52" s="325"/>
      <c r="AB52" s="325"/>
      <c r="AC52" s="325"/>
      <c r="AD52" s="325"/>
      <c r="AE52" s="325"/>
      <c r="AF52" s="325"/>
      <c r="AG52" s="323">
        <f>'1 - SO 000 Všeobecné a př...'!J27</f>
        <v>0</v>
      </c>
      <c r="AH52" s="324"/>
      <c r="AI52" s="324"/>
      <c r="AJ52" s="324"/>
      <c r="AK52" s="324"/>
      <c r="AL52" s="324"/>
      <c r="AM52" s="324"/>
      <c r="AN52" s="323">
        <f t="shared" si="0"/>
        <v>0</v>
      </c>
      <c r="AO52" s="324"/>
      <c r="AP52" s="324"/>
      <c r="AQ52" s="88" t="s">
        <v>76</v>
      </c>
      <c r="AR52" s="85"/>
      <c r="AS52" s="89">
        <v>0</v>
      </c>
      <c r="AT52" s="90">
        <f t="shared" si="1"/>
        <v>0</v>
      </c>
      <c r="AU52" s="91">
        <f>'1 - SO 000 Všeobecné a př...'!P81</f>
        <v>0</v>
      </c>
      <c r="AV52" s="90">
        <f>'1 - SO 000 Všeobecné a př...'!J30</f>
        <v>0</v>
      </c>
      <c r="AW52" s="90">
        <f>'1 - SO 000 Všeobecné a př...'!J31</f>
        <v>0</v>
      </c>
      <c r="AX52" s="90">
        <f>'1 - SO 000 Všeobecné a př...'!J32</f>
        <v>0</v>
      </c>
      <c r="AY52" s="90">
        <f>'1 - SO 000 Všeobecné a př...'!J33</f>
        <v>0</v>
      </c>
      <c r="AZ52" s="90">
        <f>'1 - SO 000 Všeobecné a př...'!F30</f>
        <v>0</v>
      </c>
      <c r="BA52" s="90">
        <f>'1 - SO 000 Všeobecné a př...'!F31</f>
        <v>0</v>
      </c>
      <c r="BB52" s="90">
        <f>'1 - SO 000 Všeobecné a př...'!F32</f>
        <v>0</v>
      </c>
      <c r="BC52" s="90">
        <f>'1 - SO 000 Všeobecné a př...'!F33</f>
        <v>0</v>
      </c>
      <c r="BD52" s="92">
        <f>'1 - SO 000 Všeobecné a př...'!F34</f>
        <v>0</v>
      </c>
      <c r="BT52" s="93" t="s">
        <v>74</v>
      </c>
      <c r="BV52" s="93" t="s">
        <v>71</v>
      </c>
      <c r="BW52" s="93" t="s">
        <v>77</v>
      </c>
      <c r="BX52" s="93" t="s">
        <v>7</v>
      </c>
      <c r="CL52" s="93" t="s">
        <v>5</v>
      </c>
      <c r="CM52" s="93" t="s">
        <v>78</v>
      </c>
    </row>
    <row r="53" spans="1:91" s="5" customFormat="1" ht="22.5" customHeight="1">
      <c r="A53" s="84" t="s">
        <v>73</v>
      </c>
      <c r="B53" s="85"/>
      <c r="C53" s="86"/>
      <c r="D53" s="325" t="s">
        <v>78</v>
      </c>
      <c r="E53" s="325"/>
      <c r="F53" s="325"/>
      <c r="G53" s="325"/>
      <c r="H53" s="325"/>
      <c r="I53" s="87"/>
      <c r="J53" s="325" t="s">
        <v>79</v>
      </c>
      <c r="K53" s="325"/>
      <c r="L53" s="325"/>
      <c r="M53" s="325"/>
      <c r="N53" s="325"/>
      <c r="O53" s="325"/>
      <c r="P53" s="325"/>
      <c r="Q53" s="325"/>
      <c r="R53" s="325"/>
      <c r="S53" s="325"/>
      <c r="T53" s="325"/>
      <c r="U53" s="325"/>
      <c r="V53" s="325"/>
      <c r="W53" s="325"/>
      <c r="X53" s="325"/>
      <c r="Y53" s="325"/>
      <c r="Z53" s="325"/>
      <c r="AA53" s="325"/>
      <c r="AB53" s="325"/>
      <c r="AC53" s="325"/>
      <c r="AD53" s="325"/>
      <c r="AE53" s="325"/>
      <c r="AF53" s="325"/>
      <c r="AG53" s="323">
        <f>'2 - SO 101 Úpravy silnice...'!J27</f>
        <v>0</v>
      </c>
      <c r="AH53" s="324"/>
      <c r="AI53" s="324"/>
      <c r="AJ53" s="324"/>
      <c r="AK53" s="324"/>
      <c r="AL53" s="324"/>
      <c r="AM53" s="324"/>
      <c r="AN53" s="323">
        <f t="shared" si="0"/>
        <v>0</v>
      </c>
      <c r="AO53" s="324"/>
      <c r="AP53" s="324"/>
      <c r="AQ53" s="88" t="s">
        <v>76</v>
      </c>
      <c r="AR53" s="85"/>
      <c r="AS53" s="89">
        <v>0</v>
      </c>
      <c r="AT53" s="90">
        <f t="shared" si="1"/>
        <v>0</v>
      </c>
      <c r="AU53" s="91">
        <f>'2 - SO 101 Úpravy silnice...'!P85</f>
        <v>0</v>
      </c>
      <c r="AV53" s="90">
        <f>'2 - SO 101 Úpravy silnice...'!J30</f>
        <v>0</v>
      </c>
      <c r="AW53" s="90">
        <f>'2 - SO 101 Úpravy silnice...'!J31</f>
        <v>0</v>
      </c>
      <c r="AX53" s="90">
        <f>'2 - SO 101 Úpravy silnice...'!J32</f>
        <v>0</v>
      </c>
      <c r="AY53" s="90">
        <f>'2 - SO 101 Úpravy silnice...'!J33</f>
        <v>0</v>
      </c>
      <c r="AZ53" s="90">
        <f>'2 - SO 101 Úpravy silnice...'!F30</f>
        <v>0</v>
      </c>
      <c r="BA53" s="90">
        <f>'2 - SO 101 Úpravy silnice...'!F31</f>
        <v>0</v>
      </c>
      <c r="BB53" s="90">
        <f>'2 - SO 101 Úpravy silnice...'!F32</f>
        <v>0</v>
      </c>
      <c r="BC53" s="90">
        <f>'2 - SO 101 Úpravy silnice...'!F33</f>
        <v>0</v>
      </c>
      <c r="BD53" s="92">
        <f>'2 - SO 101 Úpravy silnice...'!F34</f>
        <v>0</v>
      </c>
      <c r="BT53" s="93" t="s">
        <v>74</v>
      </c>
      <c r="BV53" s="93" t="s">
        <v>71</v>
      </c>
      <c r="BW53" s="93" t="s">
        <v>80</v>
      </c>
      <c r="BX53" s="93" t="s">
        <v>7</v>
      </c>
      <c r="CL53" s="93" t="s">
        <v>5</v>
      </c>
      <c r="CM53" s="93" t="s">
        <v>78</v>
      </c>
    </row>
    <row r="54" spans="1:91" s="5" customFormat="1" ht="37.5" customHeight="1">
      <c r="A54" s="84" t="s">
        <v>73</v>
      </c>
      <c r="B54" s="85"/>
      <c r="C54" s="86"/>
      <c r="D54" s="325" t="s">
        <v>81</v>
      </c>
      <c r="E54" s="325"/>
      <c r="F54" s="325"/>
      <c r="G54" s="325"/>
      <c r="H54" s="325"/>
      <c r="I54" s="87"/>
      <c r="J54" s="325" t="s">
        <v>82</v>
      </c>
      <c r="K54" s="325"/>
      <c r="L54" s="325"/>
      <c r="M54" s="325"/>
      <c r="N54" s="325"/>
      <c r="O54" s="325"/>
      <c r="P54" s="325"/>
      <c r="Q54" s="325"/>
      <c r="R54" s="325"/>
      <c r="S54" s="325"/>
      <c r="T54" s="325"/>
      <c r="U54" s="325"/>
      <c r="V54" s="325"/>
      <c r="W54" s="325"/>
      <c r="X54" s="325"/>
      <c r="Y54" s="325"/>
      <c r="Z54" s="325"/>
      <c r="AA54" s="325"/>
      <c r="AB54" s="325"/>
      <c r="AC54" s="325"/>
      <c r="AD54" s="325"/>
      <c r="AE54" s="325"/>
      <c r="AF54" s="325"/>
      <c r="AG54" s="323">
        <f>'3 - SO 102  Úpravy navazu...'!J27</f>
        <v>0</v>
      </c>
      <c r="AH54" s="324"/>
      <c r="AI54" s="324"/>
      <c r="AJ54" s="324"/>
      <c r="AK54" s="324"/>
      <c r="AL54" s="324"/>
      <c r="AM54" s="324"/>
      <c r="AN54" s="323">
        <f t="shared" si="0"/>
        <v>0</v>
      </c>
      <c r="AO54" s="324"/>
      <c r="AP54" s="324"/>
      <c r="AQ54" s="88" t="s">
        <v>76</v>
      </c>
      <c r="AR54" s="85"/>
      <c r="AS54" s="89">
        <v>0</v>
      </c>
      <c r="AT54" s="90">
        <f t="shared" si="1"/>
        <v>0</v>
      </c>
      <c r="AU54" s="91">
        <f>'3 - SO 102  Úpravy navazu...'!P83</f>
        <v>0</v>
      </c>
      <c r="AV54" s="90">
        <f>'3 - SO 102  Úpravy navazu...'!J30</f>
        <v>0</v>
      </c>
      <c r="AW54" s="90">
        <f>'3 - SO 102  Úpravy navazu...'!J31</f>
        <v>0</v>
      </c>
      <c r="AX54" s="90">
        <f>'3 - SO 102  Úpravy navazu...'!J32</f>
        <v>0</v>
      </c>
      <c r="AY54" s="90">
        <f>'3 - SO 102  Úpravy navazu...'!J33</f>
        <v>0</v>
      </c>
      <c r="AZ54" s="90">
        <f>'3 - SO 102  Úpravy navazu...'!F30</f>
        <v>0</v>
      </c>
      <c r="BA54" s="90">
        <f>'3 - SO 102  Úpravy navazu...'!F31</f>
        <v>0</v>
      </c>
      <c r="BB54" s="90">
        <f>'3 - SO 102  Úpravy navazu...'!F32</f>
        <v>0</v>
      </c>
      <c r="BC54" s="90">
        <f>'3 - SO 102  Úpravy navazu...'!F33</f>
        <v>0</v>
      </c>
      <c r="BD54" s="92">
        <f>'3 - SO 102  Úpravy navazu...'!F34</f>
        <v>0</v>
      </c>
      <c r="BT54" s="93" t="s">
        <v>74</v>
      </c>
      <c r="BV54" s="93" t="s">
        <v>71</v>
      </c>
      <c r="BW54" s="93" t="s">
        <v>83</v>
      </c>
      <c r="BX54" s="93" t="s">
        <v>7</v>
      </c>
      <c r="CL54" s="93" t="s">
        <v>5</v>
      </c>
      <c r="CM54" s="93" t="s">
        <v>78</v>
      </c>
    </row>
    <row r="55" spans="1:91" s="5" customFormat="1" ht="22.5" customHeight="1">
      <c r="A55" s="84" t="s">
        <v>73</v>
      </c>
      <c r="B55" s="85"/>
      <c r="C55" s="86"/>
      <c r="D55" s="325" t="s">
        <v>84</v>
      </c>
      <c r="E55" s="325"/>
      <c r="F55" s="325"/>
      <c r="G55" s="325"/>
      <c r="H55" s="325"/>
      <c r="I55" s="87"/>
      <c r="J55" s="325" t="s">
        <v>85</v>
      </c>
      <c r="K55" s="325"/>
      <c r="L55" s="325"/>
      <c r="M55" s="325"/>
      <c r="N55" s="325"/>
      <c r="O55" s="325"/>
      <c r="P55" s="325"/>
      <c r="Q55" s="325"/>
      <c r="R55" s="325"/>
      <c r="S55" s="325"/>
      <c r="T55" s="325"/>
      <c r="U55" s="325"/>
      <c r="V55" s="325"/>
      <c r="W55" s="325"/>
      <c r="X55" s="325"/>
      <c r="Y55" s="325"/>
      <c r="Z55" s="325"/>
      <c r="AA55" s="325"/>
      <c r="AB55" s="325"/>
      <c r="AC55" s="325"/>
      <c r="AD55" s="325"/>
      <c r="AE55" s="325"/>
      <c r="AF55" s="325"/>
      <c r="AG55" s="323">
        <f>'4 - SO 201 Opěrná zeď-akt...'!J27</f>
        <v>0</v>
      </c>
      <c r="AH55" s="324"/>
      <c r="AI55" s="324"/>
      <c r="AJ55" s="324"/>
      <c r="AK55" s="324"/>
      <c r="AL55" s="324"/>
      <c r="AM55" s="324"/>
      <c r="AN55" s="323">
        <f t="shared" si="0"/>
        <v>0</v>
      </c>
      <c r="AO55" s="324"/>
      <c r="AP55" s="324"/>
      <c r="AQ55" s="88" t="s">
        <v>76</v>
      </c>
      <c r="AR55" s="85"/>
      <c r="AS55" s="89">
        <v>0</v>
      </c>
      <c r="AT55" s="90">
        <f t="shared" si="1"/>
        <v>0</v>
      </c>
      <c r="AU55" s="91">
        <f>'4 - SO 201 Opěrná zeď-akt...'!P85</f>
        <v>0</v>
      </c>
      <c r="AV55" s="90">
        <f>'4 - SO 201 Opěrná zeď-akt...'!J30</f>
        <v>0</v>
      </c>
      <c r="AW55" s="90">
        <f>'4 - SO 201 Opěrná zeď-akt...'!J31</f>
        <v>0</v>
      </c>
      <c r="AX55" s="90">
        <f>'4 - SO 201 Opěrná zeď-akt...'!J32</f>
        <v>0</v>
      </c>
      <c r="AY55" s="90">
        <f>'4 - SO 201 Opěrná zeď-akt...'!J33</f>
        <v>0</v>
      </c>
      <c r="AZ55" s="90">
        <f>'4 - SO 201 Opěrná zeď-akt...'!F30</f>
        <v>0</v>
      </c>
      <c r="BA55" s="90">
        <f>'4 - SO 201 Opěrná zeď-akt...'!F31</f>
        <v>0</v>
      </c>
      <c r="BB55" s="90">
        <f>'4 - SO 201 Opěrná zeď-akt...'!F32</f>
        <v>0</v>
      </c>
      <c r="BC55" s="90">
        <f>'4 - SO 201 Opěrná zeď-akt...'!F33</f>
        <v>0</v>
      </c>
      <c r="BD55" s="92">
        <f>'4 - SO 201 Opěrná zeď-akt...'!F34</f>
        <v>0</v>
      </c>
      <c r="BT55" s="93" t="s">
        <v>74</v>
      </c>
      <c r="BV55" s="93" t="s">
        <v>71</v>
      </c>
      <c r="BW55" s="93" t="s">
        <v>86</v>
      </c>
      <c r="BX55" s="93" t="s">
        <v>7</v>
      </c>
      <c r="CL55" s="93" t="s">
        <v>5</v>
      </c>
      <c r="CM55" s="93" t="s">
        <v>78</v>
      </c>
    </row>
    <row r="56" spans="1:91" s="5" customFormat="1" ht="22.5" customHeight="1">
      <c r="A56" s="84" t="s">
        <v>73</v>
      </c>
      <c r="B56" s="85"/>
      <c r="C56" s="86"/>
      <c r="D56" s="325" t="s">
        <v>87</v>
      </c>
      <c r="E56" s="325"/>
      <c r="F56" s="325"/>
      <c r="G56" s="325"/>
      <c r="H56" s="325"/>
      <c r="I56" s="87"/>
      <c r="J56" s="325" t="s">
        <v>88</v>
      </c>
      <c r="K56" s="325"/>
      <c r="L56" s="325"/>
      <c r="M56" s="325"/>
      <c r="N56" s="325"/>
      <c r="O56" s="325"/>
      <c r="P56" s="325"/>
      <c r="Q56" s="325"/>
      <c r="R56" s="325"/>
      <c r="S56" s="325"/>
      <c r="T56" s="325"/>
      <c r="U56" s="325"/>
      <c r="V56" s="325"/>
      <c r="W56" s="325"/>
      <c r="X56" s="325"/>
      <c r="Y56" s="325"/>
      <c r="Z56" s="325"/>
      <c r="AA56" s="325"/>
      <c r="AB56" s="325"/>
      <c r="AC56" s="325"/>
      <c r="AD56" s="325"/>
      <c r="AE56" s="325"/>
      <c r="AF56" s="325"/>
      <c r="AG56" s="323">
        <f>'5 - SO 401 Úpravy vedení-...'!J27</f>
        <v>0</v>
      </c>
      <c r="AH56" s="324"/>
      <c r="AI56" s="324"/>
      <c r="AJ56" s="324"/>
      <c r="AK56" s="324"/>
      <c r="AL56" s="324"/>
      <c r="AM56" s="324"/>
      <c r="AN56" s="323">
        <f t="shared" si="0"/>
        <v>0</v>
      </c>
      <c r="AO56" s="324"/>
      <c r="AP56" s="324"/>
      <c r="AQ56" s="88" t="s">
        <v>76</v>
      </c>
      <c r="AR56" s="85"/>
      <c r="AS56" s="89">
        <v>0</v>
      </c>
      <c r="AT56" s="90">
        <f t="shared" si="1"/>
        <v>0</v>
      </c>
      <c r="AU56" s="91">
        <f>'5 - SO 401 Úpravy vedení-...'!P79</f>
        <v>0</v>
      </c>
      <c r="AV56" s="90">
        <f>'5 - SO 401 Úpravy vedení-...'!J30</f>
        <v>0</v>
      </c>
      <c r="AW56" s="90">
        <f>'5 - SO 401 Úpravy vedení-...'!J31</f>
        <v>0</v>
      </c>
      <c r="AX56" s="90">
        <f>'5 - SO 401 Úpravy vedení-...'!J32</f>
        <v>0</v>
      </c>
      <c r="AY56" s="90">
        <f>'5 - SO 401 Úpravy vedení-...'!J33</f>
        <v>0</v>
      </c>
      <c r="AZ56" s="90">
        <f>'5 - SO 401 Úpravy vedení-...'!F30</f>
        <v>0</v>
      </c>
      <c r="BA56" s="90">
        <f>'5 - SO 401 Úpravy vedení-...'!F31</f>
        <v>0</v>
      </c>
      <c r="BB56" s="90">
        <f>'5 - SO 401 Úpravy vedení-...'!F32</f>
        <v>0</v>
      </c>
      <c r="BC56" s="90">
        <f>'5 - SO 401 Úpravy vedení-...'!F33</f>
        <v>0</v>
      </c>
      <c r="BD56" s="92">
        <f>'5 - SO 401 Úpravy vedení-...'!F34</f>
        <v>0</v>
      </c>
      <c r="BT56" s="93" t="s">
        <v>74</v>
      </c>
      <c r="BV56" s="93" t="s">
        <v>71</v>
      </c>
      <c r="BW56" s="93" t="s">
        <v>89</v>
      </c>
      <c r="BX56" s="93" t="s">
        <v>7</v>
      </c>
      <c r="CL56" s="93" t="s">
        <v>5</v>
      </c>
      <c r="CM56" s="93" t="s">
        <v>78</v>
      </c>
    </row>
    <row r="57" spans="1:91" s="5" customFormat="1" ht="22.5" customHeight="1">
      <c r="A57" s="84" t="s">
        <v>73</v>
      </c>
      <c r="B57" s="85"/>
      <c r="C57" s="86"/>
      <c r="D57" s="325" t="s">
        <v>90</v>
      </c>
      <c r="E57" s="325"/>
      <c r="F57" s="325"/>
      <c r="G57" s="325"/>
      <c r="H57" s="325"/>
      <c r="I57" s="87"/>
      <c r="J57" s="325" t="s">
        <v>91</v>
      </c>
      <c r="K57" s="325"/>
      <c r="L57" s="325"/>
      <c r="M57" s="325"/>
      <c r="N57" s="325"/>
      <c r="O57" s="325"/>
      <c r="P57" s="325"/>
      <c r="Q57" s="325"/>
      <c r="R57" s="325"/>
      <c r="S57" s="325"/>
      <c r="T57" s="325"/>
      <c r="U57" s="325"/>
      <c r="V57" s="325"/>
      <c r="W57" s="325"/>
      <c r="X57" s="325"/>
      <c r="Y57" s="325"/>
      <c r="Z57" s="325"/>
      <c r="AA57" s="325"/>
      <c r="AB57" s="325"/>
      <c r="AC57" s="325"/>
      <c r="AD57" s="325"/>
      <c r="AE57" s="325"/>
      <c r="AF57" s="325"/>
      <c r="AG57" s="323">
        <f>'6 - SO 801 Vegetační úpra...'!J27</f>
        <v>0</v>
      </c>
      <c r="AH57" s="324"/>
      <c r="AI57" s="324"/>
      <c r="AJ57" s="324"/>
      <c r="AK57" s="324"/>
      <c r="AL57" s="324"/>
      <c r="AM57" s="324"/>
      <c r="AN57" s="323">
        <f t="shared" si="0"/>
        <v>0</v>
      </c>
      <c r="AO57" s="324"/>
      <c r="AP57" s="324"/>
      <c r="AQ57" s="88" t="s">
        <v>76</v>
      </c>
      <c r="AR57" s="85"/>
      <c r="AS57" s="94">
        <v>0</v>
      </c>
      <c r="AT57" s="95">
        <f t="shared" si="1"/>
        <v>0</v>
      </c>
      <c r="AU57" s="96">
        <f>'6 - SO 801 Vegetační úpra...'!P79</f>
        <v>0</v>
      </c>
      <c r="AV57" s="95">
        <f>'6 - SO 801 Vegetační úpra...'!J30</f>
        <v>0</v>
      </c>
      <c r="AW57" s="95">
        <f>'6 - SO 801 Vegetační úpra...'!J31</f>
        <v>0</v>
      </c>
      <c r="AX57" s="95">
        <f>'6 - SO 801 Vegetační úpra...'!J32</f>
        <v>0</v>
      </c>
      <c r="AY57" s="95">
        <f>'6 - SO 801 Vegetační úpra...'!J33</f>
        <v>0</v>
      </c>
      <c r="AZ57" s="95">
        <f>'6 - SO 801 Vegetační úpra...'!F30</f>
        <v>0</v>
      </c>
      <c r="BA57" s="95">
        <f>'6 - SO 801 Vegetační úpra...'!F31</f>
        <v>0</v>
      </c>
      <c r="BB57" s="95">
        <f>'6 - SO 801 Vegetační úpra...'!F32</f>
        <v>0</v>
      </c>
      <c r="BC57" s="95">
        <f>'6 - SO 801 Vegetační úpra...'!F33</f>
        <v>0</v>
      </c>
      <c r="BD57" s="97">
        <f>'6 - SO 801 Vegetační úpra...'!F34</f>
        <v>0</v>
      </c>
      <c r="BT57" s="93" t="s">
        <v>74</v>
      </c>
      <c r="BV57" s="93" t="s">
        <v>71</v>
      </c>
      <c r="BW57" s="93" t="s">
        <v>92</v>
      </c>
      <c r="BX57" s="93" t="s">
        <v>7</v>
      </c>
      <c r="CL57" s="93" t="s">
        <v>5</v>
      </c>
      <c r="CM57" s="93" t="s">
        <v>78</v>
      </c>
    </row>
    <row r="58" spans="1:91" s="1" customFormat="1" ht="30" customHeight="1">
      <c r="B58" s="40"/>
      <c r="AR58" s="40"/>
    </row>
    <row r="59" spans="1:91" s="1" customFormat="1" ht="6.9" customHeight="1">
      <c r="B59" s="55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40"/>
    </row>
  </sheetData>
  <mergeCells count="61">
    <mergeCell ref="AK27:AO27"/>
    <mergeCell ref="L28:O28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D54:H54"/>
    <mergeCell ref="J54:AF54"/>
    <mergeCell ref="AN55:AP55"/>
    <mergeCell ref="AG55:AM55"/>
    <mergeCell ref="D55:H55"/>
    <mergeCell ref="J55:AF55"/>
    <mergeCell ref="D56:H56"/>
    <mergeCell ref="J56:AF56"/>
    <mergeCell ref="AN57:AP57"/>
    <mergeCell ref="AG57:AM57"/>
    <mergeCell ref="D57:H57"/>
    <mergeCell ref="J57:AF57"/>
    <mergeCell ref="AG51:AM51"/>
    <mergeCell ref="AN51:AP51"/>
    <mergeCell ref="AR2:BE2"/>
    <mergeCell ref="AN56:AP56"/>
    <mergeCell ref="AG56:AM56"/>
    <mergeCell ref="AN54:AP54"/>
    <mergeCell ref="AG54:AM54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</mergeCells>
  <hyperlinks>
    <hyperlink ref="K1:S1" location="C2" display="1) Rekapitulace stavby"/>
    <hyperlink ref="W1:AI1" location="C51" display="2) Rekapitulace objektů stavby a soupisů prací"/>
    <hyperlink ref="A52" location="'1 - SO 000 Všeobecné a př...'!C2" display="/"/>
    <hyperlink ref="A53" location="'2 - SO 101 Úpravy silnice...'!C2" display="/"/>
    <hyperlink ref="A54" location="'3 - SO 102  Úpravy navazu...'!C2" display="/"/>
    <hyperlink ref="A55" location="'4 - SO 201 Opěrná zeď-akt...'!C2" display="/"/>
    <hyperlink ref="A56" location="'5 - SO 401 Úpravy vedení-...'!C2" display="/"/>
    <hyperlink ref="A57" location="'6 - SO 801 Vegetační úpra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18"/>
  <sheetViews>
    <sheetView showGridLines="0" topLeftCell="B1" workbookViewId="0">
      <pane ySplit="1" topLeftCell="A2" activePane="bottomLeft" state="frozen"/>
      <selection pane="bottomLeft" activeCell="H194" sqref="H194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8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93</v>
      </c>
      <c r="G1" s="359" t="s">
        <v>94</v>
      </c>
      <c r="H1" s="359"/>
      <c r="I1" s="102"/>
      <c r="J1" s="101" t="s">
        <v>95</v>
      </c>
      <c r="K1" s="100" t="s">
        <v>96</v>
      </c>
      <c r="L1" s="101" t="s">
        <v>97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77</v>
      </c>
    </row>
    <row r="3" spans="1:70" ht="6.9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78</v>
      </c>
    </row>
    <row r="4" spans="1:70" ht="36.9" customHeight="1">
      <c r="B4" s="27"/>
      <c r="C4" s="28"/>
      <c r="D4" s="29" t="s">
        <v>98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3.2">
      <c r="B6" s="27"/>
      <c r="C6" s="28"/>
      <c r="D6" s="36" t="s">
        <v>18</v>
      </c>
      <c r="E6" s="28"/>
      <c r="F6" s="28"/>
      <c r="G6" s="28"/>
      <c r="H6" s="28"/>
      <c r="I6" s="104"/>
      <c r="J6" s="28"/>
      <c r="K6" s="30"/>
    </row>
    <row r="7" spans="1:70" ht="22.5" customHeight="1">
      <c r="B7" s="27"/>
      <c r="C7" s="28"/>
      <c r="D7" s="28"/>
      <c r="E7" s="360" t="str">
        <f>'Rekapitulace stavby'!K6</f>
        <v>Modernizace silnice II-311 Nepomuky Horní Čermná</v>
      </c>
      <c r="F7" s="361"/>
      <c r="G7" s="361"/>
      <c r="H7" s="361"/>
      <c r="I7" s="104"/>
      <c r="J7" s="28"/>
      <c r="K7" s="30"/>
    </row>
    <row r="8" spans="1:70" s="1" customFormat="1" ht="13.2">
      <c r="B8" s="40"/>
      <c r="C8" s="41"/>
      <c r="D8" s="36" t="s">
        <v>99</v>
      </c>
      <c r="E8" s="41"/>
      <c r="F8" s="41"/>
      <c r="G8" s="41"/>
      <c r="H8" s="41"/>
      <c r="I8" s="105"/>
      <c r="J8" s="41"/>
      <c r="K8" s="44"/>
    </row>
    <row r="9" spans="1:70" s="1" customFormat="1" ht="36.9" customHeight="1">
      <c r="B9" s="40"/>
      <c r="C9" s="41"/>
      <c r="D9" s="41"/>
      <c r="E9" s="362" t="s">
        <v>100</v>
      </c>
      <c r="F9" s="363"/>
      <c r="G9" s="363"/>
      <c r="H9" s="363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>
      <c r="B11" s="40"/>
      <c r="C11" s="41"/>
      <c r="D11" s="36" t="s">
        <v>20</v>
      </c>
      <c r="E11" s="41"/>
      <c r="F11" s="34" t="s">
        <v>5</v>
      </c>
      <c r="G11" s="41"/>
      <c r="H11" s="41"/>
      <c r="I11" s="106" t="s">
        <v>21</v>
      </c>
      <c r="J11" s="34" t="s">
        <v>5</v>
      </c>
      <c r="K11" s="44"/>
    </row>
    <row r="12" spans="1:70" s="1" customFormat="1" ht="14.4" customHeight="1">
      <c r="B12" s="40"/>
      <c r="C12" s="41"/>
      <c r="D12" s="36" t="s">
        <v>22</v>
      </c>
      <c r="E12" s="41"/>
      <c r="F12" s="34" t="s">
        <v>23</v>
      </c>
      <c r="G12" s="41"/>
      <c r="H12" s="41"/>
      <c r="I12" s="106" t="s">
        <v>24</v>
      </c>
      <c r="J12" s="107" t="str">
        <f>'Rekapitulace stavby'!AN8</f>
        <v>12. 7. 2017</v>
      </c>
      <c r="K12" s="44"/>
    </row>
    <row r="13" spans="1:70" s="1" customFormat="1" ht="10.8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>
      <c r="B14" s="40"/>
      <c r="C14" s="41"/>
      <c r="D14" s="36" t="s">
        <v>26</v>
      </c>
      <c r="E14" s="41"/>
      <c r="F14" s="41"/>
      <c r="G14" s="41"/>
      <c r="H14" s="41"/>
      <c r="I14" s="106" t="s">
        <v>27</v>
      </c>
      <c r="J14" s="34" t="s">
        <v>5</v>
      </c>
      <c r="K14" s="44"/>
    </row>
    <row r="15" spans="1:70" s="1" customFormat="1" ht="18" customHeight="1">
      <c r="B15" s="40"/>
      <c r="C15" s="41"/>
      <c r="D15" s="41"/>
      <c r="E15" s="34" t="s">
        <v>28</v>
      </c>
      <c r="F15" s="41"/>
      <c r="G15" s="41"/>
      <c r="H15" s="41"/>
      <c r="I15" s="106" t="s">
        <v>29</v>
      </c>
      <c r="J15" s="34" t="s">
        <v>5</v>
      </c>
      <c r="K15" s="44"/>
    </row>
    <row r="16" spans="1:70" s="1" customFormat="1" ht="6.9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>
      <c r="B17" s="40"/>
      <c r="C17" s="41"/>
      <c r="D17" s="36" t="s">
        <v>30</v>
      </c>
      <c r="E17" s="41"/>
      <c r="F17" s="41"/>
      <c r="G17" s="41"/>
      <c r="H17" s="41"/>
      <c r="I17" s="106" t="s">
        <v>27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>Ing.Martin Krejčí</v>
      </c>
      <c r="F18" s="41"/>
      <c r="G18" s="41"/>
      <c r="H18" s="41"/>
      <c r="I18" s="106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>
      <c r="B20" s="40"/>
      <c r="C20" s="41"/>
      <c r="D20" s="36" t="s">
        <v>31</v>
      </c>
      <c r="E20" s="41"/>
      <c r="F20" s="41"/>
      <c r="G20" s="41"/>
      <c r="H20" s="41"/>
      <c r="I20" s="106" t="s">
        <v>27</v>
      </c>
      <c r="J20" s="34" t="s">
        <v>5</v>
      </c>
      <c r="K20" s="44"/>
    </row>
    <row r="21" spans="2:11" s="1" customFormat="1" ht="18" customHeight="1">
      <c r="B21" s="40"/>
      <c r="C21" s="41"/>
      <c r="D21" s="41"/>
      <c r="E21" s="34" t="s">
        <v>32</v>
      </c>
      <c r="F21" s="41"/>
      <c r="G21" s="41"/>
      <c r="H21" s="41"/>
      <c r="I21" s="106" t="s">
        <v>29</v>
      </c>
      <c r="J21" s="34" t="s">
        <v>5</v>
      </c>
      <c r="K21" s="44"/>
    </row>
    <row r="22" spans="2:11" s="1" customFormat="1" ht="6.9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>
      <c r="B23" s="40"/>
      <c r="C23" s="41"/>
      <c r="D23" s="36" t="s">
        <v>34</v>
      </c>
      <c r="E23" s="41"/>
      <c r="F23" s="41"/>
      <c r="G23" s="41"/>
      <c r="H23" s="41"/>
      <c r="I23" s="105"/>
      <c r="J23" s="41"/>
      <c r="K23" s="44"/>
    </row>
    <row r="24" spans="2:11" s="6" customFormat="1" ht="22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35</v>
      </c>
      <c r="E27" s="41"/>
      <c r="F27" s="41"/>
      <c r="G27" s="41"/>
      <c r="H27" s="41"/>
      <c r="I27" s="105"/>
      <c r="J27" s="115">
        <f>ROUND(J81,2)</f>
        <v>0</v>
      </c>
      <c r="K27" s="44"/>
    </row>
    <row r="28" spans="2:11" s="1" customFormat="1" ht="6.9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>
      <c r="B29" s="40"/>
      <c r="C29" s="41"/>
      <c r="D29" s="41"/>
      <c r="E29" s="41"/>
      <c r="F29" s="45" t="s">
        <v>37</v>
      </c>
      <c r="G29" s="41"/>
      <c r="H29" s="41"/>
      <c r="I29" s="116" t="s">
        <v>36</v>
      </c>
      <c r="J29" s="45" t="s">
        <v>38</v>
      </c>
      <c r="K29" s="44"/>
    </row>
    <row r="30" spans="2:11" s="1" customFormat="1" ht="14.4" customHeight="1">
      <c r="B30" s="40"/>
      <c r="C30" s="41"/>
      <c r="D30" s="48" t="s">
        <v>39</v>
      </c>
      <c r="E30" s="48" t="s">
        <v>40</v>
      </c>
      <c r="F30" s="117">
        <f>ROUND(SUM(BE81:BE217), 2)</f>
        <v>0</v>
      </c>
      <c r="G30" s="41"/>
      <c r="H30" s="41"/>
      <c r="I30" s="118">
        <v>0.21</v>
      </c>
      <c r="J30" s="117">
        <f>ROUND(ROUND((SUM(BE81:BE217)), 2)*I30, 2)</f>
        <v>0</v>
      </c>
      <c r="K30" s="44"/>
    </row>
    <row r="31" spans="2:11" s="1" customFormat="1" ht="14.4" customHeight="1">
      <c r="B31" s="40"/>
      <c r="C31" s="41"/>
      <c r="D31" s="41"/>
      <c r="E31" s="48" t="s">
        <v>41</v>
      </c>
      <c r="F31" s="117">
        <f>ROUND(SUM(BF81:BF217), 2)</f>
        <v>0</v>
      </c>
      <c r="G31" s="41"/>
      <c r="H31" s="41"/>
      <c r="I31" s="118">
        <v>0.15</v>
      </c>
      <c r="J31" s="117">
        <f>ROUND(ROUND((SUM(BF81:BF217)), 2)*I31, 2)</f>
        <v>0</v>
      </c>
      <c r="K31" s="44"/>
    </row>
    <row r="32" spans="2:11" s="1" customFormat="1" ht="14.4" hidden="1" customHeight="1">
      <c r="B32" s="40"/>
      <c r="C32" s="41"/>
      <c r="D32" s="41"/>
      <c r="E32" s="48" t="s">
        <v>42</v>
      </c>
      <c r="F32" s="117">
        <f>ROUND(SUM(BG81:BG217),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>
      <c r="B33" s="40"/>
      <c r="C33" s="41"/>
      <c r="D33" s="41"/>
      <c r="E33" s="48" t="s">
        <v>43</v>
      </c>
      <c r="F33" s="117">
        <f>ROUND(SUM(BH81:BH217),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>
      <c r="B34" s="40"/>
      <c r="C34" s="41"/>
      <c r="D34" s="41"/>
      <c r="E34" s="48" t="s">
        <v>44</v>
      </c>
      <c r="F34" s="117">
        <f>ROUND(SUM(BI81:BI217),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45</v>
      </c>
      <c r="E36" s="70"/>
      <c r="F36" s="70"/>
      <c r="G36" s="121" t="s">
        <v>46</v>
      </c>
      <c r="H36" s="122" t="s">
        <v>47</v>
      </c>
      <c r="I36" s="123"/>
      <c r="J36" s="124">
        <f>SUM(J27:J34)</f>
        <v>0</v>
      </c>
      <c r="K36" s="125"/>
    </row>
    <row r="37" spans="2:11" s="1" customFormat="1" ht="14.4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" customHeight="1">
      <c r="B42" s="40"/>
      <c r="C42" s="29" t="s">
        <v>101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>
      <c r="B44" s="40"/>
      <c r="C44" s="36" t="s">
        <v>18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22.5" customHeight="1">
      <c r="B45" s="40"/>
      <c r="C45" s="41"/>
      <c r="D45" s="41"/>
      <c r="E45" s="360" t="str">
        <f>E7</f>
        <v>Modernizace silnice II-311 Nepomuky Horní Čermná</v>
      </c>
      <c r="F45" s="361"/>
      <c r="G45" s="361"/>
      <c r="H45" s="361"/>
      <c r="I45" s="105"/>
      <c r="J45" s="41"/>
      <c r="K45" s="44"/>
    </row>
    <row r="46" spans="2:11" s="1" customFormat="1" ht="14.4" customHeight="1">
      <c r="B46" s="40"/>
      <c r="C46" s="36" t="s">
        <v>99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23.25" customHeight="1">
      <c r="B47" s="40"/>
      <c r="C47" s="41"/>
      <c r="D47" s="41"/>
      <c r="E47" s="362" t="str">
        <f>E9</f>
        <v>1 - SO 000 Všeobecné a předběžné položky</v>
      </c>
      <c r="F47" s="363"/>
      <c r="G47" s="363"/>
      <c r="H47" s="363"/>
      <c r="I47" s="105"/>
      <c r="J47" s="41"/>
      <c r="K47" s="44"/>
    </row>
    <row r="48" spans="2:11" s="1" customFormat="1" ht="6.9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22</v>
      </c>
      <c r="D49" s="41"/>
      <c r="E49" s="41"/>
      <c r="F49" s="34" t="str">
        <f>F12</f>
        <v xml:space="preserve"> </v>
      </c>
      <c r="G49" s="41"/>
      <c r="H49" s="41"/>
      <c r="I49" s="106" t="s">
        <v>24</v>
      </c>
      <c r="J49" s="107" t="str">
        <f>IF(J12="","",J12)</f>
        <v>12. 7. 2017</v>
      </c>
      <c r="K49" s="44"/>
    </row>
    <row r="50" spans="2:47" s="1" customFormat="1" ht="6.9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3.2">
      <c r="B51" s="40"/>
      <c r="C51" s="36" t="s">
        <v>26</v>
      </c>
      <c r="D51" s="41"/>
      <c r="E51" s="41"/>
      <c r="F51" s="34" t="str">
        <f>E15</f>
        <v>Pardubický kraj Komenského náměstí 125,Pardubice</v>
      </c>
      <c r="G51" s="41"/>
      <c r="H51" s="41"/>
      <c r="I51" s="106" t="s">
        <v>31</v>
      </c>
      <c r="J51" s="34" t="str">
        <f>E21</f>
        <v>HaskoningDHV Czech Republic,spol.s.r.o.,</v>
      </c>
      <c r="K51" s="44"/>
    </row>
    <row r="52" spans="2:47" s="1" customFormat="1" ht="14.4" customHeight="1">
      <c r="B52" s="40"/>
      <c r="C52" s="36" t="s">
        <v>30</v>
      </c>
      <c r="D52" s="41"/>
      <c r="E52" s="41"/>
      <c r="F52" s="34" t="str">
        <f>IF(E18="","",E18)</f>
        <v>Ing.Martin Krejčí</v>
      </c>
      <c r="G52" s="41"/>
      <c r="H52" s="41"/>
      <c r="I52" s="105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102</v>
      </c>
      <c r="D54" s="119"/>
      <c r="E54" s="119"/>
      <c r="F54" s="119"/>
      <c r="G54" s="119"/>
      <c r="H54" s="119"/>
      <c r="I54" s="130"/>
      <c r="J54" s="131" t="s">
        <v>103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104</v>
      </c>
      <c r="D56" s="41"/>
      <c r="E56" s="41"/>
      <c r="F56" s="41"/>
      <c r="G56" s="41"/>
      <c r="H56" s="41"/>
      <c r="I56" s="105"/>
      <c r="J56" s="115">
        <f>J81</f>
        <v>0</v>
      </c>
      <c r="K56" s="44"/>
      <c r="AU56" s="23" t="s">
        <v>105</v>
      </c>
    </row>
    <row r="57" spans="2:47" s="7" customFormat="1" ht="24.9" customHeight="1">
      <c r="B57" s="134"/>
      <c r="C57" s="135"/>
      <c r="D57" s="136" t="s">
        <v>106</v>
      </c>
      <c r="E57" s="137"/>
      <c r="F57" s="137"/>
      <c r="G57" s="137"/>
      <c r="H57" s="137"/>
      <c r="I57" s="138"/>
      <c r="J57" s="139">
        <f>J82</f>
        <v>0</v>
      </c>
      <c r="K57" s="140"/>
    </row>
    <row r="58" spans="2:47" s="8" customFormat="1" ht="19.95" customHeight="1">
      <c r="B58" s="141"/>
      <c r="C58" s="142"/>
      <c r="D58" s="143" t="s">
        <v>107</v>
      </c>
      <c r="E58" s="144"/>
      <c r="F58" s="144"/>
      <c r="G58" s="144"/>
      <c r="H58" s="144"/>
      <c r="I58" s="145"/>
      <c r="J58" s="146">
        <f>J83</f>
        <v>0</v>
      </c>
      <c r="K58" s="147"/>
    </row>
    <row r="59" spans="2:47" s="8" customFormat="1" ht="19.95" customHeight="1">
      <c r="B59" s="141"/>
      <c r="C59" s="142"/>
      <c r="D59" s="143" t="s">
        <v>108</v>
      </c>
      <c r="E59" s="144"/>
      <c r="F59" s="144"/>
      <c r="G59" s="144"/>
      <c r="H59" s="144"/>
      <c r="I59" s="145"/>
      <c r="J59" s="146">
        <f>J159</f>
        <v>0</v>
      </c>
      <c r="K59" s="147"/>
    </row>
    <row r="60" spans="2:47" s="8" customFormat="1" ht="19.95" customHeight="1">
      <c r="B60" s="141"/>
      <c r="C60" s="142"/>
      <c r="D60" s="143" t="s">
        <v>109</v>
      </c>
      <c r="E60" s="144"/>
      <c r="F60" s="144"/>
      <c r="G60" s="144"/>
      <c r="H60" s="144"/>
      <c r="I60" s="145"/>
      <c r="J60" s="146">
        <f>J188</f>
        <v>0</v>
      </c>
      <c r="K60" s="147"/>
    </row>
    <row r="61" spans="2:47" s="8" customFormat="1" ht="19.95" customHeight="1">
      <c r="B61" s="141"/>
      <c r="C61" s="142"/>
      <c r="D61" s="143" t="s">
        <v>110</v>
      </c>
      <c r="E61" s="144"/>
      <c r="F61" s="144"/>
      <c r="G61" s="144"/>
      <c r="H61" s="144"/>
      <c r="I61" s="145"/>
      <c r="J61" s="146">
        <f>J211</f>
        <v>0</v>
      </c>
      <c r="K61" s="147"/>
    </row>
    <row r="62" spans="2:47" s="1" customFormat="1" ht="21.75" customHeight="1">
      <c r="B62" s="40"/>
      <c r="C62" s="41"/>
      <c r="D62" s="41"/>
      <c r="E62" s="41"/>
      <c r="F62" s="41"/>
      <c r="G62" s="41"/>
      <c r="H62" s="41"/>
      <c r="I62" s="105"/>
      <c r="J62" s="41"/>
      <c r="K62" s="44"/>
    </row>
    <row r="63" spans="2:47" s="1" customFormat="1" ht="6.9" customHeight="1">
      <c r="B63" s="55"/>
      <c r="C63" s="56"/>
      <c r="D63" s="56"/>
      <c r="E63" s="56"/>
      <c r="F63" s="56"/>
      <c r="G63" s="56"/>
      <c r="H63" s="56"/>
      <c r="I63" s="126"/>
      <c r="J63" s="56"/>
      <c r="K63" s="57"/>
    </row>
    <row r="67" spans="2:20" s="1" customFormat="1" ht="6.9" customHeight="1">
      <c r="B67" s="58"/>
      <c r="C67" s="59"/>
      <c r="D67" s="59"/>
      <c r="E67" s="59"/>
      <c r="F67" s="59"/>
      <c r="G67" s="59"/>
      <c r="H67" s="59"/>
      <c r="I67" s="127"/>
      <c r="J67" s="59"/>
      <c r="K67" s="59"/>
      <c r="L67" s="40"/>
    </row>
    <row r="68" spans="2:20" s="1" customFormat="1" ht="36.9" customHeight="1">
      <c r="B68" s="40"/>
      <c r="C68" s="60" t="s">
        <v>111</v>
      </c>
      <c r="L68" s="40"/>
    </row>
    <row r="69" spans="2:20" s="1" customFormat="1" ht="6.9" customHeight="1">
      <c r="B69" s="40"/>
      <c r="L69" s="40"/>
    </row>
    <row r="70" spans="2:20" s="1" customFormat="1" ht="14.4" customHeight="1">
      <c r="B70" s="40"/>
      <c r="C70" s="62" t="s">
        <v>18</v>
      </c>
      <c r="L70" s="40"/>
    </row>
    <row r="71" spans="2:20" s="1" customFormat="1" ht="22.5" customHeight="1">
      <c r="B71" s="40"/>
      <c r="E71" s="356" t="str">
        <f>E7</f>
        <v>Modernizace silnice II-311 Nepomuky Horní Čermná</v>
      </c>
      <c r="F71" s="357"/>
      <c r="G71" s="357"/>
      <c r="H71" s="357"/>
      <c r="L71" s="40"/>
    </row>
    <row r="72" spans="2:20" s="1" customFormat="1" ht="14.4" customHeight="1">
      <c r="B72" s="40"/>
      <c r="C72" s="62" t="s">
        <v>99</v>
      </c>
      <c r="L72" s="40"/>
    </row>
    <row r="73" spans="2:20" s="1" customFormat="1" ht="23.25" customHeight="1">
      <c r="B73" s="40"/>
      <c r="E73" s="326" t="str">
        <f>E9</f>
        <v>1 - SO 000 Všeobecné a předběžné položky</v>
      </c>
      <c r="F73" s="358"/>
      <c r="G73" s="358"/>
      <c r="H73" s="358"/>
      <c r="L73" s="40"/>
    </row>
    <row r="74" spans="2:20" s="1" customFormat="1" ht="6.9" customHeight="1">
      <c r="B74" s="40"/>
      <c r="L74" s="40"/>
    </row>
    <row r="75" spans="2:20" s="1" customFormat="1" ht="18" customHeight="1">
      <c r="B75" s="40"/>
      <c r="C75" s="62" t="s">
        <v>22</v>
      </c>
      <c r="F75" s="148" t="str">
        <f>F12</f>
        <v xml:space="preserve"> </v>
      </c>
      <c r="I75" s="149" t="s">
        <v>24</v>
      </c>
      <c r="J75" s="66" t="str">
        <f>IF(J12="","",J12)</f>
        <v>12. 7. 2017</v>
      </c>
      <c r="L75" s="40"/>
    </row>
    <row r="76" spans="2:20" s="1" customFormat="1" ht="6.9" customHeight="1">
      <c r="B76" s="40"/>
      <c r="L76" s="40"/>
    </row>
    <row r="77" spans="2:20" s="1" customFormat="1" ht="13.2">
      <c r="B77" s="40"/>
      <c r="C77" s="62" t="s">
        <v>26</v>
      </c>
      <c r="F77" s="148" t="str">
        <f>E15</f>
        <v>Pardubický kraj Komenského náměstí 125,Pardubice</v>
      </c>
      <c r="I77" s="149" t="s">
        <v>31</v>
      </c>
      <c r="J77" s="148" t="str">
        <f>E21</f>
        <v>HaskoningDHV Czech Republic,spol.s.r.o.,</v>
      </c>
      <c r="L77" s="40"/>
    </row>
    <row r="78" spans="2:20" s="1" customFormat="1" ht="14.4" customHeight="1">
      <c r="B78" s="40"/>
      <c r="C78" s="62" t="s">
        <v>30</v>
      </c>
      <c r="F78" s="148" t="str">
        <f>IF(E18="","",E18)</f>
        <v>Ing.Martin Krejčí</v>
      </c>
      <c r="L78" s="40"/>
    </row>
    <row r="79" spans="2:20" s="1" customFormat="1" ht="10.35" customHeight="1">
      <c r="B79" s="40"/>
      <c r="L79" s="40"/>
    </row>
    <row r="80" spans="2:20" s="9" customFormat="1" ht="29.25" customHeight="1">
      <c r="B80" s="150"/>
      <c r="C80" s="151" t="s">
        <v>112</v>
      </c>
      <c r="D80" s="152" t="s">
        <v>54</v>
      </c>
      <c r="E80" s="152" t="s">
        <v>50</v>
      </c>
      <c r="F80" s="152" t="s">
        <v>113</v>
      </c>
      <c r="G80" s="152" t="s">
        <v>114</v>
      </c>
      <c r="H80" s="152" t="s">
        <v>115</v>
      </c>
      <c r="I80" s="153" t="s">
        <v>116</v>
      </c>
      <c r="J80" s="152" t="s">
        <v>103</v>
      </c>
      <c r="K80" s="154" t="s">
        <v>117</v>
      </c>
      <c r="L80" s="150"/>
      <c r="M80" s="72" t="s">
        <v>118</v>
      </c>
      <c r="N80" s="73" t="s">
        <v>39</v>
      </c>
      <c r="O80" s="73" t="s">
        <v>119</v>
      </c>
      <c r="P80" s="73" t="s">
        <v>120</v>
      </c>
      <c r="Q80" s="73" t="s">
        <v>121</v>
      </c>
      <c r="R80" s="73" t="s">
        <v>122</v>
      </c>
      <c r="S80" s="73" t="s">
        <v>123</v>
      </c>
      <c r="T80" s="74" t="s">
        <v>124</v>
      </c>
    </row>
    <row r="81" spans="2:65" s="1" customFormat="1" ht="29.25" customHeight="1">
      <c r="B81" s="40"/>
      <c r="C81" s="76" t="s">
        <v>104</v>
      </c>
      <c r="J81" s="155">
        <f>BK81</f>
        <v>0</v>
      </c>
      <c r="L81" s="40"/>
      <c r="M81" s="75"/>
      <c r="N81" s="67"/>
      <c r="O81" s="67"/>
      <c r="P81" s="156">
        <f>P82</f>
        <v>0</v>
      </c>
      <c r="Q81" s="67"/>
      <c r="R81" s="156">
        <f>R82</f>
        <v>0</v>
      </c>
      <c r="S81" s="67"/>
      <c r="T81" s="157">
        <f>T82</f>
        <v>0</v>
      </c>
      <c r="AT81" s="23" t="s">
        <v>68</v>
      </c>
      <c r="AU81" s="23" t="s">
        <v>105</v>
      </c>
      <c r="BK81" s="158">
        <f>BK82</f>
        <v>0</v>
      </c>
    </row>
    <row r="82" spans="2:65" s="10" customFormat="1" ht="37.35" customHeight="1">
      <c r="B82" s="159"/>
      <c r="D82" s="160" t="s">
        <v>68</v>
      </c>
      <c r="E82" s="161" t="s">
        <v>125</v>
      </c>
      <c r="F82" s="161" t="s">
        <v>126</v>
      </c>
      <c r="I82" s="162"/>
      <c r="J82" s="163">
        <f>BK82</f>
        <v>0</v>
      </c>
      <c r="L82" s="159"/>
      <c r="M82" s="164"/>
      <c r="N82" s="165"/>
      <c r="O82" s="165"/>
      <c r="P82" s="166">
        <f>P83+P159+P188+P211</f>
        <v>0</v>
      </c>
      <c r="Q82" s="165"/>
      <c r="R82" s="166">
        <f>R83+R159+R188+R211</f>
        <v>0</v>
      </c>
      <c r="S82" s="165"/>
      <c r="T82" s="167">
        <f>T83+T159+T188+T211</f>
        <v>0</v>
      </c>
      <c r="AR82" s="160" t="s">
        <v>87</v>
      </c>
      <c r="AT82" s="168" t="s">
        <v>68</v>
      </c>
      <c r="AU82" s="168" t="s">
        <v>69</v>
      </c>
      <c r="AY82" s="160" t="s">
        <v>127</v>
      </c>
      <c r="BK82" s="169">
        <f>BK83+BK159+BK188+BK211</f>
        <v>0</v>
      </c>
    </row>
    <row r="83" spans="2:65" s="10" customFormat="1" ht="19.95" customHeight="1">
      <c r="B83" s="159"/>
      <c r="D83" s="170" t="s">
        <v>68</v>
      </c>
      <c r="E83" s="171" t="s">
        <v>128</v>
      </c>
      <c r="F83" s="171" t="s">
        <v>129</v>
      </c>
      <c r="I83" s="162"/>
      <c r="J83" s="172">
        <f>BK83</f>
        <v>0</v>
      </c>
      <c r="L83" s="159"/>
      <c r="M83" s="164"/>
      <c r="N83" s="165"/>
      <c r="O83" s="165"/>
      <c r="P83" s="166">
        <f>SUM(P84:P158)</f>
        <v>0</v>
      </c>
      <c r="Q83" s="165"/>
      <c r="R83" s="166">
        <f>SUM(R84:R158)</f>
        <v>0</v>
      </c>
      <c r="S83" s="165"/>
      <c r="T83" s="167">
        <f>SUM(T84:T158)</f>
        <v>0</v>
      </c>
      <c r="AR83" s="160" t="s">
        <v>87</v>
      </c>
      <c r="AT83" s="168" t="s">
        <v>68</v>
      </c>
      <c r="AU83" s="168" t="s">
        <v>74</v>
      </c>
      <c r="AY83" s="160" t="s">
        <v>127</v>
      </c>
      <c r="BK83" s="169">
        <f>SUM(BK84:BK158)</f>
        <v>0</v>
      </c>
    </row>
    <row r="84" spans="2:65" s="1" customFormat="1" ht="31.5" customHeight="1">
      <c r="B84" s="173"/>
      <c r="C84" s="174" t="s">
        <v>74</v>
      </c>
      <c r="D84" s="174" t="s">
        <v>130</v>
      </c>
      <c r="E84" s="175" t="s">
        <v>131</v>
      </c>
      <c r="F84" s="176" t="s">
        <v>132</v>
      </c>
      <c r="G84" s="177" t="s">
        <v>133</v>
      </c>
      <c r="H84" s="178">
        <v>1</v>
      </c>
      <c r="I84" s="179"/>
      <c r="J84" s="180">
        <f>ROUND(I84*H84,2)</f>
        <v>0</v>
      </c>
      <c r="K84" s="176" t="s">
        <v>134</v>
      </c>
      <c r="L84" s="40"/>
      <c r="M84" s="181" t="s">
        <v>5</v>
      </c>
      <c r="N84" s="182" t="s">
        <v>40</v>
      </c>
      <c r="O84" s="41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AR84" s="23" t="s">
        <v>135</v>
      </c>
      <c r="AT84" s="23" t="s">
        <v>130</v>
      </c>
      <c r="AU84" s="23" t="s">
        <v>78</v>
      </c>
      <c r="AY84" s="23" t="s">
        <v>127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3" t="s">
        <v>74</v>
      </c>
      <c r="BK84" s="185">
        <f>ROUND(I84*H84,2)</f>
        <v>0</v>
      </c>
      <c r="BL84" s="23" t="s">
        <v>135</v>
      </c>
      <c r="BM84" s="23" t="s">
        <v>136</v>
      </c>
    </row>
    <row r="85" spans="2:65" s="11" customFormat="1">
      <c r="B85" s="186"/>
      <c r="D85" s="187" t="s">
        <v>137</v>
      </c>
      <c r="E85" s="188" t="s">
        <v>5</v>
      </c>
      <c r="F85" s="189" t="s">
        <v>138</v>
      </c>
      <c r="H85" s="190" t="s">
        <v>5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0" t="s">
        <v>137</v>
      </c>
      <c r="AU85" s="190" t="s">
        <v>78</v>
      </c>
      <c r="AV85" s="11" t="s">
        <v>74</v>
      </c>
      <c r="AW85" s="11" t="s">
        <v>33</v>
      </c>
      <c r="AX85" s="11" t="s">
        <v>69</v>
      </c>
      <c r="AY85" s="190" t="s">
        <v>127</v>
      </c>
    </row>
    <row r="86" spans="2:65" s="11" customFormat="1">
      <c r="B86" s="186"/>
      <c r="D86" s="187" t="s">
        <v>137</v>
      </c>
      <c r="E86" s="188" t="s">
        <v>5</v>
      </c>
      <c r="F86" s="189" t="s">
        <v>139</v>
      </c>
      <c r="H86" s="190" t="s">
        <v>5</v>
      </c>
      <c r="I86" s="191"/>
      <c r="L86" s="186"/>
      <c r="M86" s="192"/>
      <c r="N86" s="193"/>
      <c r="O86" s="193"/>
      <c r="P86" s="193"/>
      <c r="Q86" s="193"/>
      <c r="R86" s="193"/>
      <c r="S86" s="193"/>
      <c r="T86" s="194"/>
      <c r="AT86" s="190" t="s">
        <v>137</v>
      </c>
      <c r="AU86" s="190" t="s">
        <v>78</v>
      </c>
      <c r="AV86" s="11" t="s">
        <v>74</v>
      </c>
      <c r="AW86" s="11" t="s">
        <v>33</v>
      </c>
      <c r="AX86" s="11" t="s">
        <v>69</v>
      </c>
      <c r="AY86" s="190" t="s">
        <v>127</v>
      </c>
    </row>
    <row r="87" spans="2:65" s="11" customFormat="1">
      <c r="B87" s="186"/>
      <c r="D87" s="187" t="s">
        <v>137</v>
      </c>
      <c r="E87" s="188" t="s">
        <v>5</v>
      </c>
      <c r="F87" s="189" t="s">
        <v>140</v>
      </c>
      <c r="H87" s="190" t="s">
        <v>5</v>
      </c>
      <c r="I87" s="191"/>
      <c r="L87" s="186"/>
      <c r="M87" s="192"/>
      <c r="N87" s="193"/>
      <c r="O87" s="193"/>
      <c r="P87" s="193"/>
      <c r="Q87" s="193"/>
      <c r="R87" s="193"/>
      <c r="S87" s="193"/>
      <c r="T87" s="194"/>
      <c r="AT87" s="190" t="s">
        <v>137</v>
      </c>
      <c r="AU87" s="190" t="s">
        <v>78</v>
      </c>
      <c r="AV87" s="11" t="s">
        <v>74</v>
      </c>
      <c r="AW87" s="11" t="s">
        <v>33</v>
      </c>
      <c r="AX87" s="11" t="s">
        <v>69</v>
      </c>
      <c r="AY87" s="190" t="s">
        <v>127</v>
      </c>
    </row>
    <row r="88" spans="2:65" s="12" customFormat="1">
      <c r="B88" s="195"/>
      <c r="D88" s="187" t="s">
        <v>137</v>
      </c>
      <c r="E88" s="196" t="s">
        <v>5</v>
      </c>
      <c r="F88" s="197" t="s">
        <v>74</v>
      </c>
      <c r="H88" s="198">
        <v>1</v>
      </c>
      <c r="I88" s="199"/>
      <c r="L88" s="195"/>
      <c r="M88" s="200"/>
      <c r="N88" s="201"/>
      <c r="O88" s="201"/>
      <c r="P88" s="201"/>
      <c r="Q88" s="201"/>
      <c r="R88" s="201"/>
      <c r="S88" s="201"/>
      <c r="T88" s="202"/>
      <c r="AT88" s="196" t="s">
        <v>137</v>
      </c>
      <c r="AU88" s="196" t="s">
        <v>78</v>
      </c>
      <c r="AV88" s="12" t="s">
        <v>78</v>
      </c>
      <c r="AW88" s="12" t="s">
        <v>33</v>
      </c>
      <c r="AX88" s="12" t="s">
        <v>69</v>
      </c>
      <c r="AY88" s="196" t="s">
        <v>127</v>
      </c>
    </row>
    <row r="89" spans="2:65" s="13" customFormat="1">
      <c r="B89" s="203"/>
      <c r="D89" s="204" t="s">
        <v>137</v>
      </c>
      <c r="E89" s="205" t="s">
        <v>5</v>
      </c>
      <c r="F89" s="206" t="s">
        <v>141</v>
      </c>
      <c r="H89" s="207">
        <v>1</v>
      </c>
      <c r="I89" s="208"/>
      <c r="L89" s="203"/>
      <c r="M89" s="209"/>
      <c r="N89" s="210"/>
      <c r="O89" s="210"/>
      <c r="P89" s="210"/>
      <c r="Q89" s="210"/>
      <c r="R89" s="210"/>
      <c r="S89" s="210"/>
      <c r="T89" s="211"/>
      <c r="AT89" s="212" t="s">
        <v>137</v>
      </c>
      <c r="AU89" s="212" t="s">
        <v>78</v>
      </c>
      <c r="AV89" s="13" t="s">
        <v>84</v>
      </c>
      <c r="AW89" s="13" t="s">
        <v>33</v>
      </c>
      <c r="AX89" s="13" t="s">
        <v>74</v>
      </c>
      <c r="AY89" s="212" t="s">
        <v>127</v>
      </c>
    </row>
    <row r="90" spans="2:65" s="1" customFormat="1" ht="22.5" customHeight="1">
      <c r="B90" s="173"/>
      <c r="C90" s="174" t="s">
        <v>78</v>
      </c>
      <c r="D90" s="174" t="s">
        <v>130</v>
      </c>
      <c r="E90" s="175" t="s">
        <v>142</v>
      </c>
      <c r="F90" s="176" t="s">
        <v>143</v>
      </c>
      <c r="G90" s="177" t="s">
        <v>144</v>
      </c>
      <c r="H90" s="178">
        <v>1100</v>
      </c>
      <c r="I90" s="179"/>
      <c r="J90" s="180">
        <f>ROUND(I90*H90,2)</f>
        <v>0</v>
      </c>
      <c r="K90" s="176" t="s">
        <v>134</v>
      </c>
      <c r="L90" s="40"/>
      <c r="M90" s="181" t="s">
        <v>5</v>
      </c>
      <c r="N90" s="182" t="s">
        <v>40</v>
      </c>
      <c r="O90" s="41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AR90" s="23" t="s">
        <v>135</v>
      </c>
      <c r="AT90" s="23" t="s">
        <v>130</v>
      </c>
      <c r="AU90" s="23" t="s">
        <v>78</v>
      </c>
      <c r="AY90" s="23" t="s">
        <v>127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23" t="s">
        <v>74</v>
      </c>
      <c r="BK90" s="185">
        <f>ROUND(I90*H90,2)</f>
        <v>0</v>
      </c>
      <c r="BL90" s="23" t="s">
        <v>135</v>
      </c>
      <c r="BM90" s="23" t="s">
        <v>145</v>
      </c>
    </row>
    <row r="91" spans="2:65" s="11" customFormat="1">
      <c r="B91" s="186"/>
      <c r="D91" s="187" t="s">
        <v>137</v>
      </c>
      <c r="E91" s="188" t="s">
        <v>5</v>
      </c>
      <c r="F91" s="189" t="s">
        <v>146</v>
      </c>
      <c r="H91" s="190" t="s">
        <v>5</v>
      </c>
      <c r="I91" s="191"/>
      <c r="L91" s="186"/>
      <c r="M91" s="192"/>
      <c r="N91" s="193"/>
      <c r="O91" s="193"/>
      <c r="P91" s="193"/>
      <c r="Q91" s="193"/>
      <c r="R91" s="193"/>
      <c r="S91" s="193"/>
      <c r="T91" s="194"/>
      <c r="AT91" s="190" t="s">
        <v>137</v>
      </c>
      <c r="AU91" s="190" t="s">
        <v>78</v>
      </c>
      <c r="AV91" s="11" t="s">
        <v>74</v>
      </c>
      <c r="AW91" s="11" t="s">
        <v>33</v>
      </c>
      <c r="AX91" s="11" t="s">
        <v>69</v>
      </c>
      <c r="AY91" s="190" t="s">
        <v>127</v>
      </c>
    </row>
    <row r="92" spans="2:65" s="11" customFormat="1">
      <c r="B92" s="186"/>
      <c r="D92" s="187" t="s">
        <v>137</v>
      </c>
      <c r="E92" s="188" t="s">
        <v>5</v>
      </c>
      <c r="F92" s="189" t="s">
        <v>147</v>
      </c>
      <c r="H92" s="190" t="s">
        <v>5</v>
      </c>
      <c r="I92" s="191"/>
      <c r="L92" s="186"/>
      <c r="M92" s="192"/>
      <c r="N92" s="193"/>
      <c r="O92" s="193"/>
      <c r="P92" s="193"/>
      <c r="Q92" s="193"/>
      <c r="R92" s="193"/>
      <c r="S92" s="193"/>
      <c r="T92" s="194"/>
      <c r="AT92" s="190" t="s">
        <v>137</v>
      </c>
      <c r="AU92" s="190" t="s">
        <v>78</v>
      </c>
      <c r="AV92" s="11" t="s">
        <v>74</v>
      </c>
      <c r="AW92" s="11" t="s">
        <v>33</v>
      </c>
      <c r="AX92" s="11" t="s">
        <v>69</v>
      </c>
      <c r="AY92" s="190" t="s">
        <v>127</v>
      </c>
    </row>
    <row r="93" spans="2:65" s="11" customFormat="1">
      <c r="B93" s="186"/>
      <c r="D93" s="187" t="s">
        <v>137</v>
      </c>
      <c r="E93" s="188" t="s">
        <v>5</v>
      </c>
      <c r="F93" s="189" t="s">
        <v>148</v>
      </c>
      <c r="H93" s="190" t="s">
        <v>5</v>
      </c>
      <c r="I93" s="191"/>
      <c r="L93" s="186"/>
      <c r="M93" s="192"/>
      <c r="N93" s="193"/>
      <c r="O93" s="193"/>
      <c r="P93" s="193"/>
      <c r="Q93" s="193"/>
      <c r="R93" s="193"/>
      <c r="S93" s="193"/>
      <c r="T93" s="194"/>
      <c r="AT93" s="190" t="s">
        <v>137</v>
      </c>
      <c r="AU93" s="190" t="s">
        <v>78</v>
      </c>
      <c r="AV93" s="11" t="s">
        <v>74</v>
      </c>
      <c r="AW93" s="11" t="s">
        <v>33</v>
      </c>
      <c r="AX93" s="11" t="s">
        <v>69</v>
      </c>
      <c r="AY93" s="190" t="s">
        <v>127</v>
      </c>
    </row>
    <row r="94" spans="2:65" s="12" customFormat="1">
      <c r="B94" s="195"/>
      <c r="D94" s="204" t="s">
        <v>137</v>
      </c>
      <c r="E94" s="213" t="s">
        <v>5</v>
      </c>
      <c r="F94" s="214" t="s">
        <v>149</v>
      </c>
      <c r="H94" s="215">
        <v>1100</v>
      </c>
      <c r="I94" s="199"/>
      <c r="L94" s="195"/>
      <c r="M94" s="200"/>
      <c r="N94" s="201"/>
      <c r="O94" s="201"/>
      <c r="P94" s="201"/>
      <c r="Q94" s="201"/>
      <c r="R94" s="201"/>
      <c r="S94" s="201"/>
      <c r="T94" s="202"/>
      <c r="AT94" s="196" t="s">
        <v>137</v>
      </c>
      <c r="AU94" s="196" t="s">
        <v>78</v>
      </c>
      <c r="AV94" s="12" t="s">
        <v>78</v>
      </c>
      <c r="AW94" s="12" t="s">
        <v>33</v>
      </c>
      <c r="AX94" s="12" t="s">
        <v>74</v>
      </c>
      <c r="AY94" s="196" t="s">
        <v>127</v>
      </c>
    </row>
    <row r="95" spans="2:65" s="1" customFormat="1" ht="22.5" customHeight="1">
      <c r="B95" s="173"/>
      <c r="C95" s="174" t="s">
        <v>81</v>
      </c>
      <c r="D95" s="174" t="s">
        <v>130</v>
      </c>
      <c r="E95" s="175" t="s">
        <v>150</v>
      </c>
      <c r="F95" s="176" t="s">
        <v>151</v>
      </c>
      <c r="G95" s="177" t="s">
        <v>152</v>
      </c>
      <c r="H95" s="178">
        <v>1.1000000000000001</v>
      </c>
      <c r="I95" s="179"/>
      <c r="J95" s="180">
        <f>ROUND(I95*H95,2)</f>
        <v>0</v>
      </c>
      <c r="K95" s="176" t="s">
        <v>5</v>
      </c>
      <c r="L95" s="40"/>
      <c r="M95" s="181" t="s">
        <v>5</v>
      </c>
      <c r="N95" s="182" t="s">
        <v>40</v>
      </c>
      <c r="O95" s="41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AR95" s="23" t="s">
        <v>135</v>
      </c>
      <c r="AT95" s="23" t="s">
        <v>130</v>
      </c>
      <c r="AU95" s="23" t="s">
        <v>78</v>
      </c>
      <c r="AY95" s="23" t="s">
        <v>127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23" t="s">
        <v>74</v>
      </c>
      <c r="BK95" s="185">
        <f>ROUND(I95*H95,2)</f>
        <v>0</v>
      </c>
      <c r="BL95" s="23" t="s">
        <v>135</v>
      </c>
      <c r="BM95" s="23" t="s">
        <v>153</v>
      </c>
    </row>
    <row r="96" spans="2:65" s="11" customFormat="1">
      <c r="B96" s="186"/>
      <c r="D96" s="187" t="s">
        <v>137</v>
      </c>
      <c r="E96" s="188" t="s">
        <v>5</v>
      </c>
      <c r="F96" s="189" t="s">
        <v>154</v>
      </c>
      <c r="H96" s="190" t="s">
        <v>5</v>
      </c>
      <c r="I96" s="191"/>
      <c r="L96" s="186"/>
      <c r="M96" s="192"/>
      <c r="N96" s="193"/>
      <c r="O96" s="193"/>
      <c r="P96" s="193"/>
      <c r="Q96" s="193"/>
      <c r="R96" s="193"/>
      <c r="S96" s="193"/>
      <c r="T96" s="194"/>
      <c r="AT96" s="190" t="s">
        <v>137</v>
      </c>
      <c r="AU96" s="190" t="s">
        <v>78</v>
      </c>
      <c r="AV96" s="11" t="s">
        <v>74</v>
      </c>
      <c r="AW96" s="11" t="s">
        <v>33</v>
      </c>
      <c r="AX96" s="11" t="s">
        <v>69</v>
      </c>
      <c r="AY96" s="190" t="s">
        <v>127</v>
      </c>
    </row>
    <row r="97" spans="2:65" s="11" customFormat="1">
      <c r="B97" s="186"/>
      <c r="D97" s="187" t="s">
        <v>137</v>
      </c>
      <c r="E97" s="188" t="s">
        <v>5</v>
      </c>
      <c r="F97" s="189" t="s">
        <v>155</v>
      </c>
      <c r="H97" s="190" t="s">
        <v>5</v>
      </c>
      <c r="I97" s="191"/>
      <c r="L97" s="186"/>
      <c r="M97" s="192"/>
      <c r="N97" s="193"/>
      <c r="O97" s="193"/>
      <c r="P97" s="193"/>
      <c r="Q97" s="193"/>
      <c r="R97" s="193"/>
      <c r="S97" s="193"/>
      <c r="T97" s="194"/>
      <c r="AT97" s="190" t="s">
        <v>137</v>
      </c>
      <c r="AU97" s="190" t="s">
        <v>78</v>
      </c>
      <c r="AV97" s="11" t="s">
        <v>74</v>
      </c>
      <c r="AW97" s="11" t="s">
        <v>33</v>
      </c>
      <c r="AX97" s="11" t="s">
        <v>69</v>
      </c>
      <c r="AY97" s="190" t="s">
        <v>127</v>
      </c>
    </row>
    <row r="98" spans="2:65" s="12" customFormat="1">
      <c r="B98" s="195"/>
      <c r="D98" s="204" t="s">
        <v>137</v>
      </c>
      <c r="E98" s="213" t="s">
        <v>5</v>
      </c>
      <c r="F98" s="214" t="s">
        <v>156</v>
      </c>
      <c r="H98" s="215">
        <v>1.1000000000000001</v>
      </c>
      <c r="I98" s="199"/>
      <c r="L98" s="195"/>
      <c r="M98" s="200"/>
      <c r="N98" s="201"/>
      <c r="O98" s="201"/>
      <c r="P98" s="201"/>
      <c r="Q98" s="201"/>
      <c r="R98" s="201"/>
      <c r="S98" s="201"/>
      <c r="T98" s="202"/>
      <c r="AT98" s="196" t="s">
        <v>137</v>
      </c>
      <c r="AU98" s="196" t="s">
        <v>78</v>
      </c>
      <c r="AV98" s="12" t="s">
        <v>78</v>
      </c>
      <c r="AW98" s="12" t="s">
        <v>33</v>
      </c>
      <c r="AX98" s="12" t="s">
        <v>74</v>
      </c>
      <c r="AY98" s="196" t="s">
        <v>127</v>
      </c>
    </row>
    <row r="99" spans="2:65" s="1" customFormat="1" ht="22.5" customHeight="1">
      <c r="B99" s="173"/>
      <c r="C99" s="174" t="s">
        <v>84</v>
      </c>
      <c r="D99" s="174" t="s">
        <v>130</v>
      </c>
      <c r="E99" s="175" t="s">
        <v>157</v>
      </c>
      <c r="F99" s="176" t="s">
        <v>151</v>
      </c>
      <c r="G99" s="177" t="s">
        <v>158</v>
      </c>
      <c r="H99" s="178">
        <v>1.1000000000000001</v>
      </c>
      <c r="I99" s="179"/>
      <c r="J99" s="180">
        <f>ROUND(I99*H99,2)</f>
        <v>0</v>
      </c>
      <c r="K99" s="176" t="s">
        <v>134</v>
      </c>
      <c r="L99" s="40"/>
      <c r="M99" s="181" t="s">
        <v>5</v>
      </c>
      <c r="N99" s="182" t="s">
        <v>40</v>
      </c>
      <c r="O99" s="41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AR99" s="23" t="s">
        <v>135</v>
      </c>
      <c r="AT99" s="23" t="s">
        <v>130</v>
      </c>
      <c r="AU99" s="23" t="s">
        <v>78</v>
      </c>
      <c r="AY99" s="23" t="s">
        <v>127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23" t="s">
        <v>74</v>
      </c>
      <c r="BK99" s="185">
        <f>ROUND(I99*H99,2)</f>
        <v>0</v>
      </c>
      <c r="BL99" s="23" t="s">
        <v>135</v>
      </c>
      <c r="BM99" s="23" t="s">
        <v>159</v>
      </c>
    </row>
    <row r="100" spans="2:65" s="11" customFormat="1">
      <c r="B100" s="186"/>
      <c r="D100" s="187" t="s">
        <v>137</v>
      </c>
      <c r="E100" s="188" t="s">
        <v>5</v>
      </c>
      <c r="F100" s="189" t="s">
        <v>160</v>
      </c>
      <c r="H100" s="190" t="s">
        <v>5</v>
      </c>
      <c r="I100" s="191"/>
      <c r="L100" s="186"/>
      <c r="M100" s="192"/>
      <c r="N100" s="193"/>
      <c r="O100" s="193"/>
      <c r="P100" s="193"/>
      <c r="Q100" s="193"/>
      <c r="R100" s="193"/>
      <c r="S100" s="193"/>
      <c r="T100" s="194"/>
      <c r="AT100" s="190" t="s">
        <v>137</v>
      </c>
      <c r="AU100" s="190" t="s">
        <v>78</v>
      </c>
      <c r="AV100" s="11" t="s">
        <v>74</v>
      </c>
      <c r="AW100" s="11" t="s">
        <v>33</v>
      </c>
      <c r="AX100" s="11" t="s">
        <v>69</v>
      </c>
      <c r="AY100" s="190" t="s">
        <v>127</v>
      </c>
    </row>
    <row r="101" spans="2:65" s="11" customFormat="1">
      <c r="B101" s="186"/>
      <c r="D101" s="187" t="s">
        <v>137</v>
      </c>
      <c r="E101" s="188" t="s">
        <v>5</v>
      </c>
      <c r="F101" s="189" t="s">
        <v>161</v>
      </c>
      <c r="H101" s="190" t="s">
        <v>5</v>
      </c>
      <c r="I101" s="191"/>
      <c r="L101" s="186"/>
      <c r="M101" s="192"/>
      <c r="N101" s="193"/>
      <c r="O101" s="193"/>
      <c r="P101" s="193"/>
      <c r="Q101" s="193"/>
      <c r="R101" s="193"/>
      <c r="S101" s="193"/>
      <c r="T101" s="194"/>
      <c r="AT101" s="190" t="s">
        <v>137</v>
      </c>
      <c r="AU101" s="190" t="s">
        <v>78</v>
      </c>
      <c r="AV101" s="11" t="s">
        <v>74</v>
      </c>
      <c r="AW101" s="11" t="s">
        <v>33</v>
      </c>
      <c r="AX101" s="11" t="s">
        <v>69</v>
      </c>
      <c r="AY101" s="190" t="s">
        <v>127</v>
      </c>
    </row>
    <row r="102" spans="2:65" s="12" customFormat="1">
      <c r="B102" s="195"/>
      <c r="D102" s="187" t="s">
        <v>137</v>
      </c>
      <c r="E102" s="196" t="s">
        <v>5</v>
      </c>
      <c r="F102" s="197" t="s">
        <v>156</v>
      </c>
      <c r="H102" s="198">
        <v>1.1000000000000001</v>
      </c>
      <c r="I102" s="199"/>
      <c r="L102" s="195"/>
      <c r="M102" s="200"/>
      <c r="N102" s="201"/>
      <c r="O102" s="201"/>
      <c r="P102" s="201"/>
      <c r="Q102" s="201"/>
      <c r="R102" s="201"/>
      <c r="S102" s="201"/>
      <c r="T102" s="202"/>
      <c r="AT102" s="196" t="s">
        <v>137</v>
      </c>
      <c r="AU102" s="196" t="s">
        <v>78</v>
      </c>
      <c r="AV102" s="12" t="s">
        <v>78</v>
      </c>
      <c r="AW102" s="12" t="s">
        <v>33</v>
      </c>
      <c r="AX102" s="12" t="s">
        <v>69</v>
      </c>
      <c r="AY102" s="196" t="s">
        <v>127</v>
      </c>
    </row>
    <row r="103" spans="2:65" s="13" customFormat="1">
      <c r="B103" s="203"/>
      <c r="D103" s="204" t="s">
        <v>137</v>
      </c>
      <c r="E103" s="205" t="s">
        <v>5</v>
      </c>
      <c r="F103" s="206" t="s">
        <v>141</v>
      </c>
      <c r="H103" s="207">
        <v>1.1000000000000001</v>
      </c>
      <c r="I103" s="208"/>
      <c r="L103" s="203"/>
      <c r="M103" s="209"/>
      <c r="N103" s="210"/>
      <c r="O103" s="210"/>
      <c r="P103" s="210"/>
      <c r="Q103" s="210"/>
      <c r="R103" s="210"/>
      <c r="S103" s="210"/>
      <c r="T103" s="211"/>
      <c r="AT103" s="212" t="s">
        <v>137</v>
      </c>
      <c r="AU103" s="212" t="s">
        <v>78</v>
      </c>
      <c r="AV103" s="13" t="s">
        <v>84</v>
      </c>
      <c r="AW103" s="13" t="s">
        <v>33</v>
      </c>
      <c r="AX103" s="13" t="s">
        <v>74</v>
      </c>
      <c r="AY103" s="212" t="s">
        <v>127</v>
      </c>
    </row>
    <row r="104" spans="2:65" s="1" customFormat="1" ht="22.5" customHeight="1">
      <c r="B104" s="173"/>
      <c r="C104" s="174" t="s">
        <v>87</v>
      </c>
      <c r="D104" s="174" t="s">
        <v>130</v>
      </c>
      <c r="E104" s="175" t="s">
        <v>162</v>
      </c>
      <c r="F104" s="176" t="s">
        <v>163</v>
      </c>
      <c r="G104" s="177" t="s">
        <v>133</v>
      </c>
      <c r="H104" s="178">
        <v>1</v>
      </c>
      <c r="I104" s="179"/>
      <c r="J104" s="180">
        <f>ROUND(I104*H104,2)</f>
        <v>0</v>
      </c>
      <c r="K104" s="176" t="s">
        <v>134</v>
      </c>
      <c r="L104" s="40"/>
      <c r="M104" s="181" t="s">
        <v>5</v>
      </c>
      <c r="N104" s="182" t="s">
        <v>40</v>
      </c>
      <c r="O104" s="41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AR104" s="23" t="s">
        <v>135</v>
      </c>
      <c r="AT104" s="23" t="s">
        <v>130</v>
      </c>
      <c r="AU104" s="23" t="s">
        <v>78</v>
      </c>
      <c r="AY104" s="23" t="s">
        <v>127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23" t="s">
        <v>74</v>
      </c>
      <c r="BK104" s="185">
        <f>ROUND(I104*H104,2)</f>
        <v>0</v>
      </c>
      <c r="BL104" s="23" t="s">
        <v>135</v>
      </c>
      <c r="BM104" s="23" t="s">
        <v>164</v>
      </c>
    </row>
    <row r="105" spans="2:65" s="11" customFormat="1">
      <c r="B105" s="186"/>
      <c r="D105" s="187" t="s">
        <v>137</v>
      </c>
      <c r="E105" s="188" t="s">
        <v>5</v>
      </c>
      <c r="F105" s="189" t="s">
        <v>165</v>
      </c>
      <c r="H105" s="190" t="s">
        <v>5</v>
      </c>
      <c r="I105" s="191"/>
      <c r="L105" s="186"/>
      <c r="M105" s="192"/>
      <c r="N105" s="193"/>
      <c r="O105" s="193"/>
      <c r="P105" s="193"/>
      <c r="Q105" s="193"/>
      <c r="R105" s="193"/>
      <c r="S105" s="193"/>
      <c r="T105" s="194"/>
      <c r="AT105" s="190" t="s">
        <v>137</v>
      </c>
      <c r="AU105" s="190" t="s">
        <v>78</v>
      </c>
      <c r="AV105" s="11" t="s">
        <v>74</v>
      </c>
      <c r="AW105" s="11" t="s">
        <v>33</v>
      </c>
      <c r="AX105" s="11" t="s">
        <v>69</v>
      </c>
      <c r="AY105" s="190" t="s">
        <v>127</v>
      </c>
    </row>
    <row r="106" spans="2:65" s="11" customFormat="1">
      <c r="B106" s="186"/>
      <c r="D106" s="187" t="s">
        <v>137</v>
      </c>
      <c r="E106" s="188" t="s">
        <v>5</v>
      </c>
      <c r="F106" s="189" t="s">
        <v>166</v>
      </c>
      <c r="H106" s="190" t="s">
        <v>5</v>
      </c>
      <c r="I106" s="191"/>
      <c r="L106" s="186"/>
      <c r="M106" s="192"/>
      <c r="N106" s="193"/>
      <c r="O106" s="193"/>
      <c r="P106" s="193"/>
      <c r="Q106" s="193"/>
      <c r="R106" s="193"/>
      <c r="S106" s="193"/>
      <c r="T106" s="194"/>
      <c r="AT106" s="190" t="s">
        <v>137</v>
      </c>
      <c r="AU106" s="190" t="s">
        <v>78</v>
      </c>
      <c r="AV106" s="11" t="s">
        <v>74</v>
      </c>
      <c r="AW106" s="11" t="s">
        <v>33</v>
      </c>
      <c r="AX106" s="11" t="s">
        <v>69</v>
      </c>
      <c r="AY106" s="190" t="s">
        <v>127</v>
      </c>
    </row>
    <row r="107" spans="2:65" s="11" customFormat="1">
      <c r="B107" s="186"/>
      <c r="D107" s="187" t="s">
        <v>137</v>
      </c>
      <c r="E107" s="188" t="s">
        <v>5</v>
      </c>
      <c r="F107" s="189" t="s">
        <v>167</v>
      </c>
      <c r="H107" s="190" t="s">
        <v>5</v>
      </c>
      <c r="I107" s="191"/>
      <c r="L107" s="186"/>
      <c r="M107" s="192"/>
      <c r="N107" s="193"/>
      <c r="O107" s="193"/>
      <c r="P107" s="193"/>
      <c r="Q107" s="193"/>
      <c r="R107" s="193"/>
      <c r="S107" s="193"/>
      <c r="T107" s="194"/>
      <c r="AT107" s="190" t="s">
        <v>137</v>
      </c>
      <c r="AU107" s="190" t="s">
        <v>78</v>
      </c>
      <c r="AV107" s="11" t="s">
        <v>74</v>
      </c>
      <c r="AW107" s="11" t="s">
        <v>33</v>
      </c>
      <c r="AX107" s="11" t="s">
        <v>69</v>
      </c>
      <c r="AY107" s="190" t="s">
        <v>127</v>
      </c>
    </row>
    <row r="108" spans="2:65" s="11" customFormat="1">
      <c r="B108" s="186"/>
      <c r="D108" s="187" t="s">
        <v>137</v>
      </c>
      <c r="E108" s="188" t="s">
        <v>5</v>
      </c>
      <c r="F108" s="189" t="s">
        <v>168</v>
      </c>
      <c r="H108" s="190" t="s">
        <v>5</v>
      </c>
      <c r="I108" s="191"/>
      <c r="L108" s="186"/>
      <c r="M108" s="192"/>
      <c r="N108" s="193"/>
      <c r="O108" s="193"/>
      <c r="P108" s="193"/>
      <c r="Q108" s="193"/>
      <c r="R108" s="193"/>
      <c r="S108" s="193"/>
      <c r="T108" s="194"/>
      <c r="AT108" s="190" t="s">
        <v>137</v>
      </c>
      <c r="AU108" s="190" t="s">
        <v>78</v>
      </c>
      <c r="AV108" s="11" t="s">
        <v>74</v>
      </c>
      <c r="AW108" s="11" t="s">
        <v>33</v>
      </c>
      <c r="AX108" s="11" t="s">
        <v>69</v>
      </c>
      <c r="AY108" s="190" t="s">
        <v>127</v>
      </c>
    </row>
    <row r="109" spans="2:65" s="12" customFormat="1">
      <c r="B109" s="195"/>
      <c r="D109" s="187" t="s">
        <v>137</v>
      </c>
      <c r="E109" s="196" t="s">
        <v>5</v>
      </c>
      <c r="F109" s="197" t="s">
        <v>74</v>
      </c>
      <c r="H109" s="198">
        <v>1</v>
      </c>
      <c r="I109" s="199"/>
      <c r="L109" s="195"/>
      <c r="M109" s="200"/>
      <c r="N109" s="201"/>
      <c r="O109" s="201"/>
      <c r="P109" s="201"/>
      <c r="Q109" s="201"/>
      <c r="R109" s="201"/>
      <c r="S109" s="201"/>
      <c r="T109" s="202"/>
      <c r="AT109" s="196" t="s">
        <v>137</v>
      </c>
      <c r="AU109" s="196" t="s">
        <v>78</v>
      </c>
      <c r="AV109" s="12" t="s">
        <v>78</v>
      </c>
      <c r="AW109" s="12" t="s">
        <v>33</v>
      </c>
      <c r="AX109" s="12" t="s">
        <v>69</v>
      </c>
      <c r="AY109" s="196" t="s">
        <v>127</v>
      </c>
    </row>
    <row r="110" spans="2:65" s="13" customFormat="1">
      <c r="B110" s="203"/>
      <c r="D110" s="204" t="s">
        <v>137</v>
      </c>
      <c r="E110" s="205" t="s">
        <v>5</v>
      </c>
      <c r="F110" s="206" t="s">
        <v>141</v>
      </c>
      <c r="H110" s="207">
        <v>1</v>
      </c>
      <c r="I110" s="208"/>
      <c r="L110" s="203"/>
      <c r="M110" s="209"/>
      <c r="N110" s="210"/>
      <c r="O110" s="210"/>
      <c r="P110" s="210"/>
      <c r="Q110" s="210"/>
      <c r="R110" s="210"/>
      <c r="S110" s="210"/>
      <c r="T110" s="211"/>
      <c r="AT110" s="212" t="s">
        <v>137</v>
      </c>
      <c r="AU110" s="212" t="s">
        <v>78</v>
      </c>
      <c r="AV110" s="13" t="s">
        <v>84</v>
      </c>
      <c r="AW110" s="13" t="s">
        <v>33</v>
      </c>
      <c r="AX110" s="13" t="s">
        <v>74</v>
      </c>
      <c r="AY110" s="212" t="s">
        <v>127</v>
      </c>
    </row>
    <row r="111" spans="2:65" s="1" customFormat="1" ht="31.5" customHeight="1">
      <c r="B111" s="173"/>
      <c r="C111" s="174" t="s">
        <v>90</v>
      </c>
      <c r="D111" s="174" t="s">
        <v>130</v>
      </c>
      <c r="E111" s="175" t="s">
        <v>169</v>
      </c>
      <c r="F111" s="176" t="s">
        <v>170</v>
      </c>
      <c r="G111" s="177" t="s">
        <v>133</v>
      </c>
      <c r="H111" s="178">
        <v>20</v>
      </c>
      <c r="I111" s="179"/>
      <c r="J111" s="180">
        <f>ROUND(I111*H111,2)</f>
        <v>0</v>
      </c>
      <c r="K111" s="176" t="s">
        <v>134</v>
      </c>
      <c r="L111" s="40"/>
      <c r="M111" s="181" t="s">
        <v>5</v>
      </c>
      <c r="N111" s="182" t="s">
        <v>40</v>
      </c>
      <c r="O111" s="41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AR111" s="23" t="s">
        <v>135</v>
      </c>
      <c r="AT111" s="23" t="s">
        <v>130</v>
      </c>
      <c r="AU111" s="23" t="s">
        <v>78</v>
      </c>
      <c r="AY111" s="23" t="s">
        <v>127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23" t="s">
        <v>74</v>
      </c>
      <c r="BK111" s="185">
        <f>ROUND(I111*H111,2)</f>
        <v>0</v>
      </c>
      <c r="BL111" s="23" t="s">
        <v>135</v>
      </c>
      <c r="BM111" s="23" t="s">
        <v>171</v>
      </c>
    </row>
    <row r="112" spans="2:65" s="11" customFormat="1">
      <c r="B112" s="186"/>
      <c r="D112" s="187" t="s">
        <v>137</v>
      </c>
      <c r="E112" s="188" t="s">
        <v>5</v>
      </c>
      <c r="F112" s="189" t="s">
        <v>172</v>
      </c>
      <c r="H112" s="190" t="s">
        <v>5</v>
      </c>
      <c r="I112" s="191"/>
      <c r="L112" s="186"/>
      <c r="M112" s="192"/>
      <c r="N112" s="193"/>
      <c r="O112" s="193"/>
      <c r="P112" s="193"/>
      <c r="Q112" s="193"/>
      <c r="R112" s="193"/>
      <c r="S112" s="193"/>
      <c r="T112" s="194"/>
      <c r="AT112" s="190" t="s">
        <v>137</v>
      </c>
      <c r="AU112" s="190" t="s">
        <v>78</v>
      </c>
      <c r="AV112" s="11" t="s">
        <v>74</v>
      </c>
      <c r="AW112" s="11" t="s">
        <v>33</v>
      </c>
      <c r="AX112" s="11" t="s">
        <v>69</v>
      </c>
      <c r="AY112" s="190" t="s">
        <v>127</v>
      </c>
    </row>
    <row r="113" spans="2:65" s="11" customFormat="1">
      <c r="B113" s="186"/>
      <c r="D113" s="187" t="s">
        <v>137</v>
      </c>
      <c r="E113" s="188" t="s">
        <v>5</v>
      </c>
      <c r="F113" s="189" t="s">
        <v>173</v>
      </c>
      <c r="H113" s="190" t="s">
        <v>5</v>
      </c>
      <c r="I113" s="191"/>
      <c r="L113" s="186"/>
      <c r="M113" s="192"/>
      <c r="N113" s="193"/>
      <c r="O113" s="193"/>
      <c r="P113" s="193"/>
      <c r="Q113" s="193"/>
      <c r="R113" s="193"/>
      <c r="S113" s="193"/>
      <c r="T113" s="194"/>
      <c r="AT113" s="190" t="s">
        <v>137</v>
      </c>
      <c r="AU113" s="190" t="s">
        <v>78</v>
      </c>
      <c r="AV113" s="11" t="s">
        <v>74</v>
      </c>
      <c r="AW113" s="11" t="s">
        <v>33</v>
      </c>
      <c r="AX113" s="11" t="s">
        <v>69</v>
      </c>
      <c r="AY113" s="190" t="s">
        <v>127</v>
      </c>
    </row>
    <row r="114" spans="2:65" s="11" customFormat="1">
      <c r="B114" s="186"/>
      <c r="D114" s="187" t="s">
        <v>137</v>
      </c>
      <c r="E114" s="188" t="s">
        <v>5</v>
      </c>
      <c r="F114" s="189" t="s">
        <v>174</v>
      </c>
      <c r="H114" s="190" t="s">
        <v>5</v>
      </c>
      <c r="I114" s="191"/>
      <c r="L114" s="186"/>
      <c r="M114" s="192"/>
      <c r="N114" s="193"/>
      <c r="O114" s="193"/>
      <c r="P114" s="193"/>
      <c r="Q114" s="193"/>
      <c r="R114" s="193"/>
      <c r="S114" s="193"/>
      <c r="T114" s="194"/>
      <c r="AT114" s="190" t="s">
        <v>137</v>
      </c>
      <c r="AU114" s="190" t="s">
        <v>78</v>
      </c>
      <c r="AV114" s="11" t="s">
        <v>74</v>
      </c>
      <c r="AW114" s="11" t="s">
        <v>33</v>
      </c>
      <c r="AX114" s="11" t="s">
        <v>69</v>
      </c>
      <c r="AY114" s="190" t="s">
        <v>127</v>
      </c>
    </row>
    <row r="115" spans="2:65" s="11" customFormat="1">
      <c r="B115" s="186"/>
      <c r="D115" s="187" t="s">
        <v>137</v>
      </c>
      <c r="E115" s="188" t="s">
        <v>5</v>
      </c>
      <c r="F115" s="189" t="s">
        <v>175</v>
      </c>
      <c r="H115" s="190" t="s">
        <v>5</v>
      </c>
      <c r="I115" s="191"/>
      <c r="L115" s="186"/>
      <c r="M115" s="192"/>
      <c r="N115" s="193"/>
      <c r="O115" s="193"/>
      <c r="P115" s="193"/>
      <c r="Q115" s="193"/>
      <c r="R115" s="193"/>
      <c r="S115" s="193"/>
      <c r="T115" s="194"/>
      <c r="AT115" s="190" t="s">
        <v>137</v>
      </c>
      <c r="AU115" s="190" t="s">
        <v>78</v>
      </c>
      <c r="AV115" s="11" t="s">
        <v>74</v>
      </c>
      <c r="AW115" s="11" t="s">
        <v>33</v>
      </c>
      <c r="AX115" s="11" t="s">
        <v>69</v>
      </c>
      <c r="AY115" s="190" t="s">
        <v>127</v>
      </c>
    </row>
    <row r="116" spans="2:65" s="12" customFormat="1">
      <c r="B116" s="195"/>
      <c r="D116" s="187" t="s">
        <v>137</v>
      </c>
      <c r="E116" s="196" t="s">
        <v>5</v>
      </c>
      <c r="F116" s="197" t="s">
        <v>176</v>
      </c>
      <c r="H116" s="198">
        <v>20</v>
      </c>
      <c r="I116" s="199"/>
      <c r="L116" s="195"/>
      <c r="M116" s="200"/>
      <c r="N116" s="201"/>
      <c r="O116" s="201"/>
      <c r="P116" s="201"/>
      <c r="Q116" s="201"/>
      <c r="R116" s="201"/>
      <c r="S116" s="201"/>
      <c r="T116" s="202"/>
      <c r="AT116" s="196" t="s">
        <v>137</v>
      </c>
      <c r="AU116" s="196" t="s">
        <v>78</v>
      </c>
      <c r="AV116" s="12" t="s">
        <v>78</v>
      </c>
      <c r="AW116" s="12" t="s">
        <v>33</v>
      </c>
      <c r="AX116" s="12" t="s">
        <v>69</v>
      </c>
      <c r="AY116" s="196" t="s">
        <v>127</v>
      </c>
    </row>
    <row r="117" spans="2:65" s="13" customFormat="1">
      <c r="B117" s="203"/>
      <c r="D117" s="204" t="s">
        <v>137</v>
      </c>
      <c r="E117" s="205" t="s">
        <v>5</v>
      </c>
      <c r="F117" s="206" t="s">
        <v>141</v>
      </c>
      <c r="H117" s="207">
        <v>20</v>
      </c>
      <c r="I117" s="208"/>
      <c r="L117" s="203"/>
      <c r="M117" s="209"/>
      <c r="N117" s="210"/>
      <c r="O117" s="210"/>
      <c r="P117" s="210"/>
      <c r="Q117" s="210"/>
      <c r="R117" s="210"/>
      <c r="S117" s="210"/>
      <c r="T117" s="211"/>
      <c r="AT117" s="212" t="s">
        <v>137</v>
      </c>
      <c r="AU117" s="212" t="s">
        <v>78</v>
      </c>
      <c r="AV117" s="13" t="s">
        <v>84</v>
      </c>
      <c r="AW117" s="13" t="s">
        <v>33</v>
      </c>
      <c r="AX117" s="13" t="s">
        <v>74</v>
      </c>
      <c r="AY117" s="212" t="s">
        <v>127</v>
      </c>
    </row>
    <row r="118" spans="2:65" s="1" customFormat="1" ht="31.5" customHeight="1">
      <c r="B118" s="173"/>
      <c r="C118" s="174" t="s">
        <v>177</v>
      </c>
      <c r="D118" s="174" t="s">
        <v>130</v>
      </c>
      <c r="E118" s="175" t="s">
        <v>178</v>
      </c>
      <c r="F118" s="176" t="s">
        <v>179</v>
      </c>
      <c r="G118" s="177" t="s">
        <v>133</v>
      </c>
      <c r="H118" s="178">
        <v>1</v>
      </c>
      <c r="I118" s="179"/>
      <c r="J118" s="180">
        <f>ROUND(I118*H118,2)</f>
        <v>0</v>
      </c>
      <c r="K118" s="176" t="s">
        <v>134</v>
      </c>
      <c r="L118" s="40"/>
      <c r="M118" s="181" t="s">
        <v>5</v>
      </c>
      <c r="N118" s="182" t="s">
        <v>40</v>
      </c>
      <c r="O118" s="41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AR118" s="23" t="s">
        <v>135</v>
      </c>
      <c r="AT118" s="23" t="s">
        <v>130</v>
      </c>
      <c r="AU118" s="23" t="s">
        <v>78</v>
      </c>
      <c r="AY118" s="23" t="s">
        <v>127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23" t="s">
        <v>74</v>
      </c>
      <c r="BK118" s="185">
        <f>ROUND(I118*H118,2)</f>
        <v>0</v>
      </c>
      <c r="BL118" s="23" t="s">
        <v>135</v>
      </c>
      <c r="BM118" s="23" t="s">
        <v>180</v>
      </c>
    </row>
    <row r="119" spans="2:65" s="11" customFormat="1">
      <c r="B119" s="186"/>
      <c r="D119" s="187" t="s">
        <v>137</v>
      </c>
      <c r="E119" s="188" t="s">
        <v>5</v>
      </c>
      <c r="F119" s="189" t="s">
        <v>181</v>
      </c>
      <c r="H119" s="190" t="s">
        <v>5</v>
      </c>
      <c r="I119" s="191"/>
      <c r="L119" s="186"/>
      <c r="M119" s="192"/>
      <c r="N119" s="193"/>
      <c r="O119" s="193"/>
      <c r="P119" s="193"/>
      <c r="Q119" s="193"/>
      <c r="R119" s="193"/>
      <c r="S119" s="193"/>
      <c r="T119" s="194"/>
      <c r="AT119" s="190" t="s">
        <v>137</v>
      </c>
      <c r="AU119" s="190" t="s">
        <v>78</v>
      </c>
      <c r="AV119" s="11" t="s">
        <v>74</v>
      </c>
      <c r="AW119" s="11" t="s">
        <v>33</v>
      </c>
      <c r="AX119" s="11" t="s">
        <v>69</v>
      </c>
      <c r="AY119" s="190" t="s">
        <v>127</v>
      </c>
    </row>
    <row r="120" spans="2:65" s="11" customFormat="1">
      <c r="B120" s="186"/>
      <c r="D120" s="187" t="s">
        <v>137</v>
      </c>
      <c r="E120" s="188" t="s">
        <v>5</v>
      </c>
      <c r="F120" s="189" t="s">
        <v>182</v>
      </c>
      <c r="H120" s="190" t="s">
        <v>5</v>
      </c>
      <c r="I120" s="191"/>
      <c r="L120" s="186"/>
      <c r="M120" s="192"/>
      <c r="N120" s="193"/>
      <c r="O120" s="193"/>
      <c r="P120" s="193"/>
      <c r="Q120" s="193"/>
      <c r="R120" s="193"/>
      <c r="S120" s="193"/>
      <c r="T120" s="194"/>
      <c r="AT120" s="190" t="s">
        <v>137</v>
      </c>
      <c r="AU120" s="190" t="s">
        <v>78</v>
      </c>
      <c r="AV120" s="11" t="s">
        <v>74</v>
      </c>
      <c r="AW120" s="11" t="s">
        <v>33</v>
      </c>
      <c r="AX120" s="11" t="s">
        <v>69</v>
      </c>
      <c r="AY120" s="190" t="s">
        <v>127</v>
      </c>
    </row>
    <row r="121" spans="2:65" s="11" customFormat="1">
      <c r="B121" s="186"/>
      <c r="D121" s="187" t="s">
        <v>137</v>
      </c>
      <c r="E121" s="188" t="s">
        <v>5</v>
      </c>
      <c r="F121" s="189" t="s">
        <v>183</v>
      </c>
      <c r="H121" s="190" t="s">
        <v>5</v>
      </c>
      <c r="I121" s="191"/>
      <c r="L121" s="186"/>
      <c r="M121" s="192"/>
      <c r="N121" s="193"/>
      <c r="O121" s="193"/>
      <c r="P121" s="193"/>
      <c r="Q121" s="193"/>
      <c r="R121" s="193"/>
      <c r="S121" s="193"/>
      <c r="T121" s="194"/>
      <c r="AT121" s="190" t="s">
        <v>137</v>
      </c>
      <c r="AU121" s="190" t="s">
        <v>78</v>
      </c>
      <c r="AV121" s="11" t="s">
        <v>74</v>
      </c>
      <c r="AW121" s="11" t="s">
        <v>33</v>
      </c>
      <c r="AX121" s="11" t="s">
        <v>69</v>
      </c>
      <c r="AY121" s="190" t="s">
        <v>127</v>
      </c>
    </row>
    <row r="122" spans="2:65" s="11" customFormat="1">
      <c r="B122" s="186"/>
      <c r="D122" s="187" t="s">
        <v>137</v>
      </c>
      <c r="E122" s="188" t="s">
        <v>5</v>
      </c>
      <c r="F122" s="189" t="s">
        <v>184</v>
      </c>
      <c r="H122" s="190" t="s">
        <v>5</v>
      </c>
      <c r="I122" s="191"/>
      <c r="L122" s="186"/>
      <c r="M122" s="192"/>
      <c r="N122" s="193"/>
      <c r="O122" s="193"/>
      <c r="P122" s="193"/>
      <c r="Q122" s="193"/>
      <c r="R122" s="193"/>
      <c r="S122" s="193"/>
      <c r="T122" s="194"/>
      <c r="AT122" s="190" t="s">
        <v>137</v>
      </c>
      <c r="AU122" s="190" t="s">
        <v>78</v>
      </c>
      <c r="AV122" s="11" t="s">
        <v>74</v>
      </c>
      <c r="AW122" s="11" t="s">
        <v>33</v>
      </c>
      <c r="AX122" s="11" t="s">
        <v>69</v>
      </c>
      <c r="AY122" s="190" t="s">
        <v>127</v>
      </c>
    </row>
    <row r="123" spans="2:65" s="11" customFormat="1">
      <c r="B123" s="186"/>
      <c r="D123" s="187" t="s">
        <v>137</v>
      </c>
      <c r="E123" s="188" t="s">
        <v>5</v>
      </c>
      <c r="F123" s="189" t="s">
        <v>185</v>
      </c>
      <c r="H123" s="190" t="s">
        <v>5</v>
      </c>
      <c r="I123" s="191"/>
      <c r="L123" s="186"/>
      <c r="M123" s="192"/>
      <c r="N123" s="193"/>
      <c r="O123" s="193"/>
      <c r="P123" s="193"/>
      <c r="Q123" s="193"/>
      <c r="R123" s="193"/>
      <c r="S123" s="193"/>
      <c r="T123" s="194"/>
      <c r="AT123" s="190" t="s">
        <v>137</v>
      </c>
      <c r="AU123" s="190" t="s">
        <v>78</v>
      </c>
      <c r="AV123" s="11" t="s">
        <v>74</v>
      </c>
      <c r="AW123" s="11" t="s">
        <v>33</v>
      </c>
      <c r="AX123" s="11" t="s">
        <v>69</v>
      </c>
      <c r="AY123" s="190" t="s">
        <v>127</v>
      </c>
    </row>
    <row r="124" spans="2:65" s="11" customFormat="1">
      <c r="B124" s="186"/>
      <c r="D124" s="187" t="s">
        <v>137</v>
      </c>
      <c r="E124" s="188" t="s">
        <v>5</v>
      </c>
      <c r="F124" s="189" t="s">
        <v>186</v>
      </c>
      <c r="H124" s="190" t="s">
        <v>5</v>
      </c>
      <c r="I124" s="191"/>
      <c r="L124" s="186"/>
      <c r="M124" s="192"/>
      <c r="N124" s="193"/>
      <c r="O124" s="193"/>
      <c r="P124" s="193"/>
      <c r="Q124" s="193"/>
      <c r="R124" s="193"/>
      <c r="S124" s="193"/>
      <c r="T124" s="194"/>
      <c r="AT124" s="190" t="s">
        <v>137</v>
      </c>
      <c r="AU124" s="190" t="s">
        <v>78</v>
      </c>
      <c r="AV124" s="11" t="s">
        <v>74</v>
      </c>
      <c r="AW124" s="11" t="s">
        <v>33</v>
      </c>
      <c r="AX124" s="11" t="s">
        <v>69</v>
      </c>
      <c r="AY124" s="190" t="s">
        <v>127</v>
      </c>
    </row>
    <row r="125" spans="2:65" s="11" customFormat="1">
      <c r="B125" s="186"/>
      <c r="D125" s="187" t="s">
        <v>137</v>
      </c>
      <c r="E125" s="188" t="s">
        <v>5</v>
      </c>
      <c r="F125" s="189" t="s">
        <v>187</v>
      </c>
      <c r="H125" s="190" t="s">
        <v>5</v>
      </c>
      <c r="I125" s="191"/>
      <c r="L125" s="186"/>
      <c r="M125" s="192"/>
      <c r="N125" s="193"/>
      <c r="O125" s="193"/>
      <c r="P125" s="193"/>
      <c r="Q125" s="193"/>
      <c r="R125" s="193"/>
      <c r="S125" s="193"/>
      <c r="T125" s="194"/>
      <c r="AT125" s="190" t="s">
        <v>137</v>
      </c>
      <c r="AU125" s="190" t="s">
        <v>78</v>
      </c>
      <c r="AV125" s="11" t="s">
        <v>74</v>
      </c>
      <c r="AW125" s="11" t="s">
        <v>33</v>
      </c>
      <c r="AX125" s="11" t="s">
        <v>69</v>
      </c>
      <c r="AY125" s="190" t="s">
        <v>127</v>
      </c>
    </row>
    <row r="126" spans="2:65" s="12" customFormat="1">
      <c r="B126" s="195"/>
      <c r="D126" s="187" t="s">
        <v>137</v>
      </c>
      <c r="E126" s="196" t="s">
        <v>5</v>
      </c>
      <c r="F126" s="197" t="s">
        <v>74</v>
      </c>
      <c r="H126" s="198">
        <v>1</v>
      </c>
      <c r="I126" s="199"/>
      <c r="L126" s="195"/>
      <c r="M126" s="200"/>
      <c r="N126" s="201"/>
      <c r="O126" s="201"/>
      <c r="P126" s="201"/>
      <c r="Q126" s="201"/>
      <c r="R126" s="201"/>
      <c r="S126" s="201"/>
      <c r="T126" s="202"/>
      <c r="AT126" s="196" t="s">
        <v>137</v>
      </c>
      <c r="AU126" s="196" t="s">
        <v>78</v>
      </c>
      <c r="AV126" s="12" t="s">
        <v>78</v>
      </c>
      <c r="AW126" s="12" t="s">
        <v>33</v>
      </c>
      <c r="AX126" s="12" t="s">
        <v>69</v>
      </c>
      <c r="AY126" s="196" t="s">
        <v>127</v>
      </c>
    </row>
    <row r="127" spans="2:65" s="13" customFormat="1">
      <c r="B127" s="203"/>
      <c r="D127" s="204" t="s">
        <v>137</v>
      </c>
      <c r="E127" s="205" t="s">
        <v>5</v>
      </c>
      <c r="F127" s="206" t="s">
        <v>141</v>
      </c>
      <c r="H127" s="207">
        <v>1</v>
      </c>
      <c r="I127" s="208"/>
      <c r="L127" s="203"/>
      <c r="M127" s="209"/>
      <c r="N127" s="210"/>
      <c r="O127" s="210"/>
      <c r="P127" s="210"/>
      <c r="Q127" s="210"/>
      <c r="R127" s="210"/>
      <c r="S127" s="210"/>
      <c r="T127" s="211"/>
      <c r="AT127" s="212" t="s">
        <v>137</v>
      </c>
      <c r="AU127" s="212" t="s">
        <v>78</v>
      </c>
      <c r="AV127" s="13" t="s">
        <v>84</v>
      </c>
      <c r="AW127" s="13" t="s">
        <v>33</v>
      </c>
      <c r="AX127" s="13" t="s">
        <v>74</v>
      </c>
      <c r="AY127" s="212" t="s">
        <v>127</v>
      </c>
    </row>
    <row r="128" spans="2:65" s="1" customFormat="1" ht="31.5" customHeight="1">
      <c r="B128" s="173"/>
      <c r="C128" s="174" t="s">
        <v>188</v>
      </c>
      <c r="D128" s="174" t="s">
        <v>130</v>
      </c>
      <c r="E128" s="175" t="s">
        <v>189</v>
      </c>
      <c r="F128" s="176" t="s">
        <v>190</v>
      </c>
      <c r="G128" s="177" t="s">
        <v>133</v>
      </c>
      <c r="H128" s="178">
        <v>1</v>
      </c>
      <c r="I128" s="179"/>
      <c r="J128" s="180">
        <f>ROUND(I128*H128,2)</f>
        <v>0</v>
      </c>
      <c r="K128" s="176" t="s">
        <v>134</v>
      </c>
      <c r="L128" s="40"/>
      <c r="M128" s="181" t="s">
        <v>5</v>
      </c>
      <c r="N128" s="182" t="s">
        <v>40</v>
      </c>
      <c r="O128" s="41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AR128" s="23" t="s">
        <v>135</v>
      </c>
      <c r="AT128" s="23" t="s">
        <v>130</v>
      </c>
      <c r="AU128" s="23" t="s">
        <v>78</v>
      </c>
      <c r="AY128" s="23" t="s">
        <v>127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23" t="s">
        <v>74</v>
      </c>
      <c r="BK128" s="185">
        <f>ROUND(I128*H128,2)</f>
        <v>0</v>
      </c>
      <c r="BL128" s="23" t="s">
        <v>135</v>
      </c>
      <c r="BM128" s="23" t="s">
        <v>191</v>
      </c>
    </row>
    <row r="129" spans="2:65" s="11" customFormat="1">
      <c r="B129" s="186"/>
      <c r="D129" s="187" t="s">
        <v>137</v>
      </c>
      <c r="E129" s="188" t="s">
        <v>5</v>
      </c>
      <c r="F129" s="189" t="s">
        <v>192</v>
      </c>
      <c r="H129" s="190" t="s">
        <v>5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90" t="s">
        <v>137</v>
      </c>
      <c r="AU129" s="190" t="s">
        <v>78</v>
      </c>
      <c r="AV129" s="11" t="s">
        <v>74</v>
      </c>
      <c r="AW129" s="11" t="s">
        <v>33</v>
      </c>
      <c r="AX129" s="11" t="s">
        <v>69</v>
      </c>
      <c r="AY129" s="190" t="s">
        <v>127</v>
      </c>
    </row>
    <row r="130" spans="2:65" s="11" customFormat="1">
      <c r="B130" s="186"/>
      <c r="D130" s="187" t="s">
        <v>137</v>
      </c>
      <c r="E130" s="188" t="s">
        <v>5</v>
      </c>
      <c r="F130" s="189" t="s">
        <v>193</v>
      </c>
      <c r="H130" s="190" t="s">
        <v>5</v>
      </c>
      <c r="I130" s="191"/>
      <c r="L130" s="186"/>
      <c r="M130" s="192"/>
      <c r="N130" s="193"/>
      <c r="O130" s="193"/>
      <c r="P130" s="193"/>
      <c r="Q130" s="193"/>
      <c r="R130" s="193"/>
      <c r="S130" s="193"/>
      <c r="T130" s="194"/>
      <c r="AT130" s="190" t="s">
        <v>137</v>
      </c>
      <c r="AU130" s="190" t="s">
        <v>78</v>
      </c>
      <c r="AV130" s="11" t="s">
        <v>74</v>
      </c>
      <c r="AW130" s="11" t="s">
        <v>33</v>
      </c>
      <c r="AX130" s="11" t="s">
        <v>69</v>
      </c>
      <c r="AY130" s="190" t="s">
        <v>127</v>
      </c>
    </row>
    <row r="131" spans="2:65" s="11" customFormat="1">
      <c r="B131" s="186"/>
      <c r="D131" s="187" t="s">
        <v>137</v>
      </c>
      <c r="E131" s="188" t="s">
        <v>5</v>
      </c>
      <c r="F131" s="189" t="s">
        <v>194</v>
      </c>
      <c r="H131" s="190" t="s">
        <v>5</v>
      </c>
      <c r="I131" s="191"/>
      <c r="L131" s="186"/>
      <c r="M131" s="192"/>
      <c r="N131" s="193"/>
      <c r="O131" s="193"/>
      <c r="P131" s="193"/>
      <c r="Q131" s="193"/>
      <c r="R131" s="193"/>
      <c r="S131" s="193"/>
      <c r="T131" s="194"/>
      <c r="AT131" s="190" t="s">
        <v>137</v>
      </c>
      <c r="AU131" s="190" t="s">
        <v>78</v>
      </c>
      <c r="AV131" s="11" t="s">
        <v>74</v>
      </c>
      <c r="AW131" s="11" t="s">
        <v>33</v>
      </c>
      <c r="AX131" s="11" t="s">
        <v>69</v>
      </c>
      <c r="AY131" s="190" t="s">
        <v>127</v>
      </c>
    </row>
    <row r="132" spans="2:65" s="11" customFormat="1">
      <c r="B132" s="186"/>
      <c r="D132" s="187" t="s">
        <v>137</v>
      </c>
      <c r="E132" s="188" t="s">
        <v>5</v>
      </c>
      <c r="F132" s="189" t="s">
        <v>195</v>
      </c>
      <c r="H132" s="190" t="s">
        <v>5</v>
      </c>
      <c r="I132" s="191"/>
      <c r="L132" s="186"/>
      <c r="M132" s="192"/>
      <c r="N132" s="193"/>
      <c r="O132" s="193"/>
      <c r="P132" s="193"/>
      <c r="Q132" s="193"/>
      <c r="R132" s="193"/>
      <c r="S132" s="193"/>
      <c r="T132" s="194"/>
      <c r="AT132" s="190" t="s">
        <v>137</v>
      </c>
      <c r="AU132" s="190" t="s">
        <v>78</v>
      </c>
      <c r="AV132" s="11" t="s">
        <v>74</v>
      </c>
      <c r="AW132" s="11" t="s">
        <v>33</v>
      </c>
      <c r="AX132" s="11" t="s">
        <v>69</v>
      </c>
      <c r="AY132" s="190" t="s">
        <v>127</v>
      </c>
    </row>
    <row r="133" spans="2:65" s="11" customFormat="1">
      <c r="B133" s="186"/>
      <c r="D133" s="187" t="s">
        <v>137</v>
      </c>
      <c r="E133" s="188" t="s">
        <v>5</v>
      </c>
      <c r="F133" s="189" t="s">
        <v>196</v>
      </c>
      <c r="H133" s="190" t="s">
        <v>5</v>
      </c>
      <c r="I133" s="191"/>
      <c r="L133" s="186"/>
      <c r="M133" s="192"/>
      <c r="N133" s="193"/>
      <c r="O133" s="193"/>
      <c r="P133" s="193"/>
      <c r="Q133" s="193"/>
      <c r="R133" s="193"/>
      <c r="S133" s="193"/>
      <c r="T133" s="194"/>
      <c r="AT133" s="190" t="s">
        <v>137</v>
      </c>
      <c r="AU133" s="190" t="s">
        <v>78</v>
      </c>
      <c r="AV133" s="11" t="s">
        <v>74</v>
      </c>
      <c r="AW133" s="11" t="s">
        <v>33</v>
      </c>
      <c r="AX133" s="11" t="s">
        <v>69</v>
      </c>
      <c r="AY133" s="190" t="s">
        <v>127</v>
      </c>
    </row>
    <row r="134" spans="2:65" s="11" customFormat="1">
      <c r="B134" s="186"/>
      <c r="D134" s="187" t="s">
        <v>137</v>
      </c>
      <c r="E134" s="188" t="s">
        <v>5</v>
      </c>
      <c r="F134" s="189" t="s">
        <v>197</v>
      </c>
      <c r="H134" s="190" t="s">
        <v>5</v>
      </c>
      <c r="I134" s="191"/>
      <c r="L134" s="186"/>
      <c r="M134" s="192"/>
      <c r="N134" s="193"/>
      <c r="O134" s="193"/>
      <c r="P134" s="193"/>
      <c r="Q134" s="193"/>
      <c r="R134" s="193"/>
      <c r="S134" s="193"/>
      <c r="T134" s="194"/>
      <c r="AT134" s="190" t="s">
        <v>137</v>
      </c>
      <c r="AU134" s="190" t="s">
        <v>78</v>
      </c>
      <c r="AV134" s="11" t="s">
        <v>74</v>
      </c>
      <c r="AW134" s="11" t="s">
        <v>33</v>
      </c>
      <c r="AX134" s="11" t="s">
        <v>69</v>
      </c>
      <c r="AY134" s="190" t="s">
        <v>127</v>
      </c>
    </row>
    <row r="135" spans="2:65" s="11" customFormat="1">
      <c r="B135" s="186"/>
      <c r="D135" s="187" t="s">
        <v>137</v>
      </c>
      <c r="E135" s="188" t="s">
        <v>5</v>
      </c>
      <c r="F135" s="189" t="s">
        <v>198</v>
      </c>
      <c r="H135" s="190" t="s">
        <v>5</v>
      </c>
      <c r="I135" s="191"/>
      <c r="L135" s="186"/>
      <c r="M135" s="192"/>
      <c r="N135" s="193"/>
      <c r="O135" s="193"/>
      <c r="P135" s="193"/>
      <c r="Q135" s="193"/>
      <c r="R135" s="193"/>
      <c r="S135" s="193"/>
      <c r="T135" s="194"/>
      <c r="AT135" s="190" t="s">
        <v>137</v>
      </c>
      <c r="AU135" s="190" t="s">
        <v>78</v>
      </c>
      <c r="AV135" s="11" t="s">
        <v>74</v>
      </c>
      <c r="AW135" s="11" t="s">
        <v>33</v>
      </c>
      <c r="AX135" s="11" t="s">
        <v>69</v>
      </c>
      <c r="AY135" s="190" t="s">
        <v>127</v>
      </c>
    </row>
    <row r="136" spans="2:65" s="11" customFormat="1">
      <c r="B136" s="186"/>
      <c r="D136" s="187" t="s">
        <v>137</v>
      </c>
      <c r="E136" s="188" t="s">
        <v>5</v>
      </c>
      <c r="F136" s="189" t="s">
        <v>199</v>
      </c>
      <c r="H136" s="190" t="s">
        <v>5</v>
      </c>
      <c r="I136" s="191"/>
      <c r="L136" s="186"/>
      <c r="M136" s="192"/>
      <c r="N136" s="193"/>
      <c r="O136" s="193"/>
      <c r="P136" s="193"/>
      <c r="Q136" s="193"/>
      <c r="R136" s="193"/>
      <c r="S136" s="193"/>
      <c r="T136" s="194"/>
      <c r="AT136" s="190" t="s">
        <v>137</v>
      </c>
      <c r="AU136" s="190" t="s">
        <v>78</v>
      </c>
      <c r="AV136" s="11" t="s">
        <v>74</v>
      </c>
      <c r="AW136" s="11" t="s">
        <v>33</v>
      </c>
      <c r="AX136" s="11" t="s">
        <v>69</v>
      </c>
      <c r="AY136" s="190" t="s">
        <v>127</v>
      </c>
    </row>
    <row r="137" spans="2:65" s="12" customFormat="1">
      <c r="B137" s="195"/>
      <c r="D137" s="187" t="s">
        <v>137</v>
      </c>
      <c r="E137" s="196" t="s">
        <v>5</v>
      </c>
      <c r="F137" s="197" t="s">
        <v>74</v>
      </c>
      <c r="H137" s="198">
        <v>1</v>
      </c>
      <c r="I137" s="199"/>
      <c r="L137" s="195"/>
      <c r="M137" s="200"/>
      <c r="N137" s="201"/>
      <c r="O137" s="201"/>
      <c r="P137" s="201"/>
      <c r="Q137" s="201"/>
      <c r="R137" s="201"/>
      <c r="S137" s="201"/>
      <c r="T137" s="202"/>
      <c r="AT137" s="196" t="s">
        <v>137</v>
      </c>
      <c r="AU137" s="196" t="s">
        <v>78</v>
      </c>
      <c r="AV137" s="12" t="s">
        <v>78</v>
      </c>
      <c r="AW137" s="12" t="s">
        <v>33</v>
      </c>
      <c r="AX137" s="12" t="s">
        <v>69</v>
      </c>
      <c r="AY137" s="196" t="s">
        <v>127</v>
      </c>
    </row>
    <row r="138" spans="2:65" s="13" customFormat="1">
      <c r="B138" s="203"/>
      <c r="D138" s="204" t="s">
        <v>137</v>
      </c>
      <c r="E138" s="205" t="s">
        <v>5</v>
      </c>
      <c r="F138" s="206" t="s">
        <v>141</v>
      </c>
      <c r="H138" s="207">
        <v>1</v>
      </c>
      <c r="I138" s="208"/>
      <c r="L138" s="203"/>
      <c r="M138" s="209"/>
      <c r="N138" s="210"/>
      <c r="O138" s="210"/>
      <c r="P138" s="210"/>
      <c r="Q138" s="210"/>
      <c r="R138" s="210"/>
      <c r="S138" s="210"/>
      <c r="T138" s="211"/>
      <c r="AT138" s="212" t="s">
        <v>137</v>
      </c>
      <c r="AU138" s="212" t="s">
        <v>78</v>
      </c>
      <c r="AV138" s="13" t="s">
        <v>84</v>
      </c>
      <c r="AW138" s="13" t="s">
        <v>33</v>
      </c>
      <c r="AX138" s="13" t="s">
        <v>74</v>
      </c>
      <c r="AY138" s="212" t="s">
        <v>127</v>
      </c>
    </row>
    <row r="139" spans="2:65" s="1" customFormat="1" ht="31.5" customHeight="1">
      <c r="B139" s="173"/>
      <c r="C139" s="174" t="s">
        <v>200</v>
      </c>
      <c r="D139" s="174" t="s">
        <v>130</v>
      </c>
      <c r="E139" s="175" t="s">
        <v>201</v>
      </c>
      <c r="F139" s="176" t="s">
        <v>202</v>
      </c>
      <c r="G139" s="177" t="s">
        <v>133</v>
      </c>
      <c r="H139" s="178">
        <v>1</v>
      </c>
      <c r="I139" s="179"/>
      <c r="J139" s="180">
        <f>ROUND(I139*H139,2)</f>
        <v>0</v>
      </c>
      <c r="K139" s="176" t="s">
        <v>134</v>
      </c>
      <c r="L139" s="40"/>
      <c r="M139" s="181" t="s">
        <v>5</v>
      </c>
      <c r="N139" s="182" t="s">
        <v>40</v>
      </c>
      <c r="O139" s="41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AR139" s="23" t="s">
        <v>135</v>
      </c>
      <c r="AT139" s="23" t="s">
        <v>130</v>
      </c>
      <c r="AU139" s="23" t="s">
        <v>78</v>
      </c>
      <c r="AY139" s="23" t="s">
        <v>127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23" t="s">
        <v>74</v>
      </c>
      <c r="BK139" s="185">
        <f>ROUND(I139*H139,2)</f>
        <v>0</v>
      </c>
      <c r="BL139" s="23" t="s">
        <v>135</v>
      </c>
      <c r="BM139" s="23" t="s">
        <v>203</v>
      </c>
    </row>
    <row r="140" spans="2:65" s="11" customFormat="1">
      <c r="B140" s="186"/>
      <c r="D140" s="187" t="s">
        <v>137</v>
      </c>
      <c r="E140" s="188" t="s">
        <v>5</v>
      </c>
      <c r="F140" s="189" t="s">
        <v>204</v>
      </c>
      <c r="H140" s="190" t="s">
        <v>5</v>
      </c>
      <c r="I140" s="191"/>
      <c r="L140" s="186"/>
      <c r="M140" s="192"/>
      <c r="N140" s="193"/>
      <c r="O140" s="193"/>
      <c r="P140" s="193"/>
      <c r="Q140" s="193"/>
      <c r="R140" s="193"/>
      <c r="S140" s="193"/>
      <c r="T140" s="194"/>
      <c r="AT140" s="190" t="s">
        <v>137</v>
      </c>
      <c r="AU140" s="190" t="s">
        <v>78</v>
      </c>
      <c r="AV140" s="11" t="s">
        <v>74</v>
      </c>
      <c r="AW140" s="11" t="s">
        <v>33</v>
      </c>
      <c r="AX140" s="11" t="s">
        <v>69</v>
      </c>
      <c r="AY140" s="190" t="s">
        <v>127</v>
      </c>
    </row>
    <row r="141" spans="2:65" s="11" customFormat="1">
      <c r="B141" s="186"/>
      <c r="D141" s="187" t="s">
        <v>137</v>
      </c>
      <c r="E141" s="188" t="s">
        <v>5</v>
      </c>
      <c r="F141" s="189" t="s">
        <v>205</v>
      </c>
      <c r="H141" s="190" t="s">
        <v>5</v>
      </c>
      <c r="I141" s="191"/>
      <c r="L141" s="186"/>
      <c r="M141" s="192"/>
      <c r="N141" s="193"/>
      <c r="O141" s="193"/>
      <c r="P141" s="193"/>
      <c r="Q141" s="193"/>
      <c r="R141" s="193"/>
      <c r="S141" s="193"/>
      <c r="T141" s="194"/>
      <c r="AT141" s="190" t="s">
        <v>137</v>
      </c>
      <c r="AU141" s="190" t="s">
        <v>78</v>
      </c>
      <c r="AV141" s="11" t="s">
        <v>74</v>
      </c>
      <c r="AW141" s="11" t="s">
        <v>33</v>
      </c>
      <c r="AX141" s="11" t="s">
        <v>69</v>
      </c>
      <c r="AY141" s="190" t="s">
        <v>127</v>
      </c>
    </row>
    <row r="142" spans="2:65" s="11" customFormat="1">
      <c r="B142" s="186"/>
      <c r="D142" s="187" t="s">
        <v>137</v>
      </c>
      <c r="E142" s="188" t="s">
        <v>5</v>
      </c>
      <c r="F142" s="189" t="s">
        <v>206</v>
      </c>
      <c r="H142" s="190" t="s">
        <v>5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90" t="s">
        <v>137</v>
      </c>
      <c r="AU142" s="190" t="s">
        <v>78</v>
      </c>
      <c r="AV142" s="11" t="s">
        <v>74</v>
      </c>
      <c r="AW142" s="11" t="s">
        <v>33</v>
      </c>
      <c r="AX142" s="11" t="s">
        <v>69</v>
      </c>
      <c r="AY142" s="190" t="s">
        <v>127</v>
      </c>
    </row>
    <row r="143" spans="2:65" s="11" customFormat="1">
      <c r="B143" s="186"/>
      <c r="D143" s="187" t="s">
        <v>137</v>
      </c>
      <c r="E143" s="188" t="s">
        <v>5</v>
      </c>
      <c r="F143" s="189" t="s">
        <v>207</v>
      </c>
      <c r="H143" s="190" t="s">
        <v>5</v>
      </c>
      <c r="I143" s="191"/>
      <c r="L143" s="186"/>
      <c r="M143" s="192"/>
      <c r="N143" s="193"/>
      <c r="O143" s="193"/>
      <c r="P143" s="193"/>
      <c r="Q143" s="193"/>
      <c r="R143" s="193"/>
      <c r="S143" s="193"/>
      <c r="T143" s="194"/>
      <c r="AT143" s="190" t="s">
        <v>137</v>
      </c>
      <c r="AU143" s="190" t="s">
        <v>78</v>
      </c>
      <c r="AV143" s="11" t="s">
        <v>74</v>
      </c>
      <c r="AW143" s="11" t="s">
        <v>33</v>
      </c>
      <c r="AX143" s="11" t="s">
        <v>69</v>
      </c>
      <c r="AY143" s="190" t="s">
        <v>127</v>
      </c>
    </row>
    <row r="144" spans="2:65" s="11" customFormat="1">
      <c r="B144" s="186"/>
      <c r="D144" s="187" t="s">
        <v>137</v>
      </c>
      <c r="E144" s="188" t="s">
        <v>5</v>
      </c>
      <c r="F144" s="189" t="s">
        <v>208</v>
      </c>
      <c r="H144" s="190" t="s">
        <v>5</v>
      </c>
      <c r="I144" s="191"/>
      <c r="L144" s="186"/>
      <c r="M144" s="192"/>
      <c r="N144" s="193"/>
      <c r="O144" s="193"/>
      <c r="P144" s="193"/>
      <c r="Q144" s="193"/>
      <c r="R144" s="193"/>
      <c r="S144" s="193"/>
      <c r="T144" s="194"/>
      <c r="AT144" s="190" t="s">
        <v>137</v>
      </c>
      <c r="AU144" s="190" t="s">
        <v>78</v>
      </c>
      <c r="AV144" s="11" t="s">
        <v>74</v>
      </c>
      <c r="AW144" s="11" t="s">
        <v>33</v>
      </c>
      <c r="AX144" s="11" t="s">
        <v>69</v>
      </c>
      <c r="AY144" s="190" t="s">
        <v>127</v>
      </c>
    </row>
    <row r="145" spans="2:65" s="11" customFormat="1">
      <c r="B145" s="186"/>
      <c r="D145" s="187" t="s">
        <v>137</v>
      </c>
      <c r="E145" s="188" t="s">
        <v>5</v>
      </c>
      <c r="F145" s="189" t="s">
        <v>206</v>
      </c>
      <c r="H145" s="190" t="s">
        <v>5</v>
      </c>
      <c r="I145" s="191"/>
      <c r="L145" s="186"/>
      <c r="M145" s="192"/>
      <c r="N145" s="193"/>
      <c r="O145" s="193"/>
      <c r="P145" s="193"/>
      <c r="Q145" s="193"/>
      <c r="R145" s="193"/>
      <c r="S145" s="193"/>
      <c r="T145" s="194"/>
      <c r="AT145" s="190" t="s">
        <v>137</v>
      </c>
      <c r="AU145" s="190" t="s">
        <v>78</v>
      </c>
      <c r="AV145" s="11" t="s">
        <v>74</v>
      </c>
      <c r="AW145" s="11" t="s">
        <v>33</v>
      </c>
      <c r="AX145" s="11" t="s">
        <v>69</v>
      </c>
      <c r="AY145" s="190" t="s">
        <v>127</v>
      </c>
    </row>
    <row r="146" spans="2:65" s="11" customFormat="1">
      <c r="B146" s="186"/>
      <c r="D146" s="187" t="s">
        <v>137</v>
      </c>
      <c r="E146" s="188" t="s">
        <v>5</v>
      </c>
      <c r="F146" s="189" t="s">
        <v>209</v>
      </c>
      <c r="H146" s="190" t="s">
        <v>5</v>
      </c>
      <c r="I146" s="191"/>
      <c r="L146" s="186"/>
      <c r="M146" s="192"/>
      <c r="N146" s="193"/>
      <c r="O146" s="193"/>
      <c r="P146" s="193"/>
      <c r="Q146" s="193"/>
      <c r="R146" s="193"/>
      <c r="S146" s="193"/>
      <c r="T146" s="194"/>
      <c r="AT146" s="190" t="s">
        <v>137</v>
      </c>
      <c r="AU146" s="190" t="s">
        <v>78</v>
      </c>
      <c r="AV146" s="11" t="s">
        <v>74</v>
      </c>
      <c r="AW146" s="11" t="s">
        <v>33</v>
      </c>
      <c r="AX146" s="11" t="s">
        <v>69</v>
      </c>
      <c r="AY146" s="190" t="s">
        <v>127</v>
      </c>
    </row>
    <row r="147" spans="2:65" s="11" customFormat="1">
      <c r="B147" s="186"/>
      <c r="D147" s="187" t="s">
        <v>137</v>
      </c>
      <c r="E147" s="188" t="s">
        <v>5</v>
      </c>
      <c r="F147" s="189" t="s">
        <v>168</v>
      </c>
      <c r="H147" s="190" t="s">
        <v>5</v>
      </c>
      <c r="I147" s="191"/>
      <c r="L147" s="186"/>
      <c r="M147" s="192"/>
      <c r="N147" s="193"/>
      <c r="O147" s="193"/>
      <c r="P147" s="193"/>
      <c r="Q147" s="193"/>
      <c r="R147" s="193"/>
      <c r="S147" s="193"/>
      <c r="T147" s="194"/>
      <c r="AT147" s="190" t="s">
        <v>137</v>
      </c>
      <c r="AU147" s="190" t="s">
        <v>78</v>
      </c>
      <c r="AV147" s="11" t="s">
        <v>74</v>
      </c>
      <c r="AW147" s="11" t="s">
        <v>33</v>
      </c>
      <c r="AX147" s="11" t="s">
        <v>69</v>
      </c>
      <c r="AY147" s="190" t="s">
        <v>127</v>
      </c>
    </row>
    <row r="148" spans="2:65" s="12" customFormat="1">
      <c r="B148" s="195"/>
      <c r="D148" s="187" t="s">
        <v>137</v>
      </c>
      <c r="E148" s="196" t="s">
        <v>5</v>
      </c>
      <c r="F148" s="197" t="s">
        <v>74</v>
      </c>
      <c r="H148" s="198">
        <v>1</v>
      </c>
      <c r="I148" s="199"/>
      <c r="L148" s="195"/>
      <c r="M148" s="200"/>
      <c r="N148" s="201"/>
      <c r="O148" s="201"/>
      <c r="P148" s="201"/>
      <c r="Q148" s="201"/>
      <c r="R148" s="201"/>
      <c r="S148" s="201"/>
      <c r="T148" s="202"/>
      <c r="AT148" s="196" t="s">
        <v>137</v>
      </c>
      <c r="AU148" s="196" t="s">
        <v>78</v>
      </c>
      <c r="AV148" s="12" t="s">
        <v>78</v>
      </c>
      <c r="AW148" s="12" t="s">
        <v>33</v>
      </c>
      <c r="AX148" s="12" t="s">
        <v>69</v>
      </c>
      <c r="AY148" s="196" t="s">
        <v>127</v>
      </c>
    </row>
    <row r="149" spans="2:65" s="13" customFormat="1">
      <c r="B149" s="203"/>
      <c r="D149" s="204" t="s">
        <v>137</v>
      </c>
      <c r="E149" s="205" t="s">
        <v>5</v>
      </c>
      <c r="F149" s="206" t="s">
        <v>141</v>
      </c>
      <c r="H149" s="207">
        <v>1</v>
      </c>
      <c r="I149" s="208"/>
      <c r="L149" s="203"/>
      <c r="M149" s="209"/>
      <c r="N149" s="210"/>
      <c r="O149" s="210"/>
      <c r="P149" s="210"/>
      <c r="Q149" s="210"/>
      <c r="R149" s="210"/>
      <c r="S149" s="210"/>
      <c r="T149" s="211"/>
      <c r="AT149" s="212" t="s">
        <v>137</v>
      </c>
      <c r="AU149" s="212" t="s">
        <v>78</v>
      </c>
      <c r="AV149" s="13" t="s">
        <v>84</v>
      </c>
      <c r="AW149" s="13" t="s">
        <v>33</v>
      </c>
      <c r="AX149" s="13" t="s">
        <v>74</v>
      </c>
      <c r="AY149" s="212" t="s">
        <v>127</v>
      </c>
    </row>
    <row r="150" spans="2:65" s="1" customFormat="1" ht="31.5" customHeight="1">
      <c r="B150" s="173"/>
      <c r="C150" s="174" t="s">
        <v>210</v>
      </c>
      <c r="D150" s="174" t="s">
        <v>130</v>
      </c>
      <c r="E150" s="175" t="s">
        <v>211</v>
      </c>
      <c r="F150" s="176" t="s">
        <v>212</v>
      </c>
      <c r="G150" s="177" t="s">
        <v>133</v>
      </c>
      <c r="H150" s="178">
        <v>1</v>
      </c>
      <c r="I150" s="179"/>
      <c r="J150" s="180">
        <f>ROUND(I150*H150,2)</f>
        <v>0</v>
      </c>
      <c r="K150" s="176" t="s">
        <v>134</v>
      </c>
      <c r="L150" s="40"/>
      <c r="M150" s="181" t="s">
        <v>5</v>
      </c>
      <c r="N150" s="182" t="s">
        <v>40</v>
      </c>
      <c r="O150" s="41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AR150" s="23" t="s">
        <v>135</v>
      </c>
      <c r="AT150" s="23" t="s">
        <v>130</v>
      </c>
      <c r="AU150" s="23" t="s">
        <v>78</v>
      </c>
      <c r="AY150" s="23" t="s">
        <v>127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23" t="s">
        <v>74</v>
      </c>
      <c r="BK150" s="185">
        <f>ROUND(I150*H150,2)</f>
        <v>0</v>
      </c>
      <c r="BL150" s="23" t="s">
        <v>135</v>
      </c>
      <c r="BM150" s="23" t="s">
        <v>213</v>
      </c>
    </row>
    <row r="151" spans="2:65" s="11" customFormat="1">
      <c r="B151" s="186"/>
      <c r="D151" s="187" t="s">
        <v>137</v>
      </c>
      <c r="E151" s="188" t="s">
        <v>5</v>
      </c>
      <c r="F151" s="189" t="s">
        <v>165</v>
      </c>
      <c r="H151" s="190" t="s">
        <v>5</v>
      </c>
      <c r="I151" s="191"/>
      <c r="L151" s="186"/>
      <c r="M151" s="192"/>
      <c r="N151" s="193"/>
      <c r="O151" s="193"/>
      <c r="P151" s="193"/>
      <c r="Q151" s="193"/>
      <c r="R151" s="193"/>
      <c r="S151" s="193"/>
      <c r="T151" s="194"/>
      <c r="AT151" s="190" t="s">
        <v>137</v>
      </c>
      <c r="AU151" s="190" t="s">
        <v>78</v>
      </c>
      <c r="AV151" s="11" t="s">
        <v>74</v>
      </c>
      <c r="AW151" s="11" t="s">
        <v>33</v>
      </c>
      <c r="AX151" s="11" t="s">
        <v>69</v>
      </c>
      <c r="AY151" s="190" t="s">
        <v>127</v>
      </c>
    </row>
    <row r="152" spans="2:65" s="11" customFormat="1">
      <c r="B152" s="186"/>
      <c r="D152" s="187" t="s">
        <v>137</v>
      </c>
      <c r="E152" s="188" t="s">
        <v>5</v>
      </c>
      <c r="F152" s="189" t="s">
        <v>193</v>
      </c>
      <c r="H152" s="190" t="s">
        <v>5</v>
      </c>
      <c r="I152" s="191"/>
      <c r="L152" s="186"/>
      <c r="M152" s="192"/>
      <c r="N152" s="193"/>
      <c r="O152" s="193"/>
      <c r="P152" s="193"/>
      <c r="Q152" s="193"/>
      <c r="R152" s="193"/>
      <c r="S152" s="193"/>
      <c r="T152" s="194"/>
      <c r="AT152" s="190" t="s">
        <v>137</v>
      </c>
      <c r="AU152" s="190" t="s">
        <v>78</v>
      </c>
      <c r="AV152" s="11" t="s">
        <v>74</v>
      </c>
      <c r="AW152" s="11" t="s">
        <v>33</v>
      </c>
      <c r="AX152" s="11" t="s">
        <v>69</v>
      </c>
      <c r="AY152" s="190" t="s">
        <v>127</v>
      </c>
    </row>
    <row r="153" spans="2:65" s="11" customFormat="1">
      <c r="B153" s="186"/>
      <c r="D153" s="187" t="s">
        <v>137</v>
      </c>
      <c r="E153" s="188" t="s">
        <v>5</v>
      </c>
      <c r="F153" s="189" t="s">
        <v>214</v>
      </c>
      <c r="H153" s="190" t="s">
        <v>5</v>
      </c>
      <c r="I153" s="191"/>
      <c r="L153" s="186"/>
      <c r="M153" s="192"/>
      <c r="N153" s="193"/>
      <c r="O153" s="193"/>
      <c r="P153" s="193"/>
      <c r="Q153" s="193"/>
      <c r="R153" s="193"/>
      <c r="S153" s="193"/>
      <c r="T153" s="194"/>
      <c r="AT153" s="190" t="s">
        <v>137</v>
      </c>
      <c r="AU153" s="190" t="s">
        <v>78</v>
      </c>
      <c r="AV153" s="11" t="s">
        <v>74</v>
      </c>
      <c r="AW153" s="11" t="s">
        <v>33</v>
      </c>
      <c r="AX153" s="11" t="s">
        <v>69</v>
      </c>
      <c r="AY153" s="190" t="s">
        <v>127</v>
      </c>
    </row>
    <row r="154" spans="2:65" s="11" customFormat="1">
      <c r="B154" s="186"/>
      <c r="D154" s="187" t="s">
        <v>137</v>
      </c>
      <c r="E154" s="188" t="s">
        <v>5</v>
      </c>
      <c r="F154" s="189" t="s">
        <v>215</v>
      </c>
      <c r="H154" s="190" t="s">
        <v>5</v>
      </c>
      <c r="I154" s="191"/>
      <c r="L154" s="186"/>
      <c r="M154" s="192"/>
      <c r="N154" s="193"/>
      <c r="O154" s="193"/>
      <c r="P154" s="193"/>
      <c r="Q154" s="193"/>
      <c r="R154" s="193"/>
      <c r="S154" s="193"/>
      <c r="T154" s="194"/>
      <c r="AT154" s="190" t="s">
        <v>137</v>
      </c>
      <c r="AU154" s="190" t="s">
        <v>78</v>
      </c>
      <c r="AV154" s="11" t="s">
        <v>74</v>
      </c>
      <c r="AW154" s="11" t="s">
        <v>33</v>
      </c>
      <c r="AX154" s="11" t="s">
        <v>69</v>
      </c>
      <c r="AY154" s="190" t="s">
        <v>127</v>
      </c>
    </row>
    <row r="155" spans="2:65" s="11" customFormat="1">
      <c r="B155" s="186"/>
      <c r="D155" s="187" t="s">
        <v>137</v>
      </c>
      <c r="E155" s="188" t="s">
        <v>5</v>
      </c>
      <c r="F155" s="189" t="s">
        <v>216</v>
      </c>
      <c r="H155" s="190" t="s">
        <v>5</v>
      </c>
      <c r="I155" s="191"/>
      <c r="L155" s="186"/>
      <c r="M155" s="192"/>
      <c r="N155" s="193"/>
      <c r="O155" s="193"/>
      <c r="P155" s="193"/>
      <c r="Q155" s="193"/>
      <c r="R155" s="193"/>
      <c r="S155" s="193"/>
      <c r="T155" s="194"/>
      <c r="AT155" s="190" t="s">
        <v>137</v>
      </c>
      <c r="AU155" s="190" t="s">
        <v>78</v>
      </c>
      <c r="AV155" s="11" t="s">
        <v>74</v>
      </c>
      <c r="AW155" s="11" t="s">
        <v>33</v>
      </c>
      <c r="AX155" s="11" t="s">
        <v>69</v>
      </c>
      <c r="AY155" s="190" t="s">
        <v>127</v>
      </c>
    </row>
    <row r="156" spans="2:65" s="11" customFormat="1">
      <c r="B156" s="186"/>
      <c r="D156" s="187" t="s">
        <v>137</v>
      </c>
      <c r="E156" s="188" t="s">
        <v>5</v>
      </c>
      <c r="F156" s="189" t="s">
        <v>168</v>
      </c>
      <c r="H156" s="190" t="s">
        <v>5</v>
      </c>
      <c r="I156" s="191"/>
      <c r="L156" s="186"/>
      <c r="M156" s="192"/>
      <c r="N156" s="193"/>
      <c r="O156" s="193"/>
      <c r="P156" s="193"/>
      <c r="Q156" s="193"/>
      <c r="R156" s="193"/>
      <c r="S156" s="193"/>
      <c r="T156" s="194"/>
      <c r="AT156" s="190" t="s">
        <v>137</v>
      </c>
      <c r="AU156" s="190" t="s">
        <v>78</v>
      </c>
      <c r="AV156" s="11" t="s">
        <v>74</v>
      </c>
      <c r="AW156" s="11" t="s">
        <v>33</v>
      </c>
      <c r="AX156" s="11" t="s">
        <v>69</v>
      </c>
      <c r="AY156" s="190" t="s">
        <v>127</v>
      </c>
    </row>
    <row r="157" spans="2:65" s="12" customFormat="1">
      <c r="B157" s="195"/>
      <c r="D157" s="187" t="s">
        <v>137</v>
      </c>
      <c r="E157" s="196" t="s">
        <v>5</v>
      </c>
      <c r="F157" s="197" t="s">
        <v>74</v>
      </c>
      <c r="H157" s="198">
        <v>1</v>
      </c>
      <c r="I157" s="199"/>
      <c r="L157" s="195"/>
      <c r="M157" s="200"/>
      <c r="N157" s="201"/>
      <c r="O157" s="201"/>
      <c r="P157" s="201"/>
      <c r="Q157" s="201"/>
      <c r="R157" s="201"/>
      <c r="S157" s="201"/>
      <c r="T157" s="202"/>
      <c r="AT157" s="196" t="s">
        <v>137</v>
      </c>
      <c r="AU157" s="196" t="s">
        <v>78</v>
      </c>
      <c r="AV157" s="12" t="s">
        <v>78</v>
      </c>
      <c r="AW157" s="12" t="s">
        <v>33</v>
      </c>
      <c r="AX157" s="12" t="s">
        <v>69</v>
      </c>
      <c r="AY157" s="196" t="s">
        <v>127</v>
      </c>
    </row>
    <row r="158" spans="2:65" s="13" customFormat="1">
      <c r="B158" s="203"/>
      <c r="D158" s="187" t="s">
        <v>137</v>
      </c>
      <c r="E158" s="216" t="s">
        <v>5</v>
      </c>
      <c r="F158" s="217" t="s">
        <v>141</v>
      </c>
      <c r="H158" s="218">
        <v>1</v>
      </c>
      <c r="I158" s="208"/>
      <c r="L158" s="203"/>
      <c r="M158" s="209"/>
      <c r="N158" s="210"/>
      <c r="O158" s="210"/>
      <c r="P158" s="210"/>
      <c r="Q158" s="210"/>
      <c r="R158" s="210"/>
      <c r="S158" s="210"/>
      <c r="T158" s="211"/>
      <c r="AT158" s="212" t="s">
        <v>137</v>
      </c>
      <c r="AU158" s="212" t="s">
        <v>78</v>
      </c>
      <c r="AV158" s="13" t="s">
        <v>84</v>
      </c>
      <c r="AW158" s="13" t="s">
        <v>33</v>
      </c>
      <c r="AX158" s="13" t="s">
        <v>74</v>
      </c>
      <c r="AY158" s="212" t="s">
        <v>127</v>
      </c>
    </row>
    <row r="159" spans="2:65" s="10" customFormat="1" ht="29.85" customHeight="1">
      <c r="B159" s="159"/>
      <c r="D159" s="170" t="s">
        <v>68</v>
      </c>
      <c r="E159" s="171" t="s">
        <v>217</v>
      </c>
      <c r="F159" s="171" t="s">
        <v>218</v>
      </c>
      <c r="I159" s="162"/>
      <c r="J159" s="172">
        <f>BK159</f>
        <v>0</v>
      </c>
      <c r="L159" s="159"/>
      <c r="M159" s="164"/>
      <c r="N159" s="165"/>
      <c r="O159" s="165"/>
      <c r="P159" s="166">
        <f>SUM(P160:P187)</f>
        <v>0</v>
      </c>
      <c r="Q159" s="165"/>
      <c r="R159" s="166">
        <f>SUM(R160:R187)</f>
        <v>0</v>
      </c>
      <c r="S159" s="165"/>
      <c r="T159" s="167">
        <f>SUM(T160:T187)</f>
        <v>0</v>
      </c>
      <c r="AR159" s="160" t="s">
        <v>87</v>
      </c>
      <c r="AT159" s="168" t="s">
        <v>68</v>
      </c>
      <c r="AU159" s="168" t="s">
        <v>74</v>
      </c>
      <c r="AY159" s="160" t="s">
        <v>127</v>
      </c>
      <c r="BK159" s="169">
        <f>SUM(BK160:BK187)</f>
        <v>0</v>
      </c>
    </row>
    <row r="160" spans="2:65" s="1" customFormat="1" ht="22.5" customHeight="1">
      <c r="B160" s="173"/>
      <c r="C160" s="174" t="s">
        <v>219</v>
      </c>
      <c r="D160" s="174" t="s">
        <v>130</v>
      </c>
      <c r="E160" s="175" t="s">
        <v>220</v>
      </c>
      <c r="F160" s="176" t="s">
        <v>221</v>
      </c>
      <c r="G160" s="177" t="s">
        <v>133</v>
      </c>
      <c r="H160" s="178">
        <v>1</v>
      </c>
      <c r="I160" s="179"/>
      <c r="J160" s="180">
        <f>ROUND(I160*H160,2)</f>
        <v>0</v>
      </c>
      <c r="K160" s="176" t="s">
        <v>134</v>
      </c>
      <c r="L160" s="40"/>
      <c r="M160" s="181" t="s">
        <v>5</v>
      </c>
      <c r="N160" s="182" t="s">
        <v>40</v>
      </c>
      <c r="O160" s="41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AR160" s="23" t="s">
        <v>135</v>
      </c>
      <c r="AT160" s="23" t="s">
        <v>130</v>
      </c>
      <c r="AU160" s="23" t="s">
        <v>78</v>
      </c>
      <c r="AY160" s="23" t="s">
        <v>127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23" t="s">
        <v>74</v>
      </c>
      <c r="BK160" s="185">
        <f>ROUND(I160*H160,2)</f>
        <v>0</v>
      </c>
      <c r="BL160" s="23" t="s">
        <v>135</v>
      </c>
      <c r="BM160" s="23" t="s">
        <v>222</v>
      </c>
    </row>
    <row r="161" spans="2:65" s="11" customFormat="1">
      <c r="B161" s="186"/>
      <c r="D161" s="187" t="s">
        <v>137</v>
      </c>
      <c r="E161" s="188" t="s">
        <v>5</v>
      </c>
      <c r="F161" s="189" t="s">
        <v>223</v>
      </c>
      <c r="H161" s="190" t="s">
        <v>5</v>
      </c>
      <c r="I161" s="191"/>
      <c r="L161" s="186"/>
      <c r="M161" s="192"/>
      <c r="N161" s="193"/>
      <c r="O161" s="193"/>
      <c r="P161" s="193"/>
      <c r="Q161" s="193"/>
      <c r="R161" s="193"/>
      <c r="S161" s="193"/>
      <c r="T161" s="194"/>
      <c r="AT161" s="190" t="s">
        <v>137</v>
      </c>
      <c r="AU161" s="190" t="s">
        <v>78</v>
      </c>
      <c r="AV161" s="11" t="s">
        <v>74</v>
      </c>
      <c r="AW161" s="11" t="s">
        <v>33</v>
      </c>
      <c r="AX161" s="11" t="s">
        <v>69</v>
      </c>
      <c r="AY161" s="190" t="s">
        <v>127</v>
      </c>
    </row>
    <row r="162" spans="2:65" s="11" customFormat="1">
      <c r="B162" s="186"/>
      <c r="D162" s="187" t="s">
        <v>137</v>
      </c>
      <c r="E162" s="188" t="s">
        <v>5</v>
      </c>
      <c r="F162" s="189" t="s">
        <v>224</v>
      </c>
      <c r="H162" s="190" t="s">
        <v>5</v>
      </c>
      <c r="I162" s="191"/>
      <c r="L162" s="186"/>
      <c r="M162" s="192"/>
      <c r="N162" s="193"/>
      <c r="O162" s="193"/>
      <c r="P162" s="193"/>
      <c r="Q162" s="193"/>
      <c r="R162" s="193"/>
      <c r="S162" s="193"/>
      <c r="T162" s="194"/>
      <c r="AT162" s="190" t="s">
        <v>137</v>
      </c>
      <c r="AU162" s="190" t="s">
        <v>78</v>
      </c>
      <c r="AV162" s="11" t="s">
        <v>74</v>
      </c>
      <c r="AW162" s="11" t="s">
        <v>33</v>
      </c>
      <c r="AX162" s="11" t="s">
        <v>69</v>
      </c>
      <c r="AY162" s="190" t="s">
        <v>127</v>
      </c>
    </row>
    <row r="163" spans="2:65" s="11" customFormat="1">
      <c r="B163" s="186"/>
      <c r="D163" s="187" t="s">
        <v>137</v>
      </c>
      <c r="E163" s="188" t="s">
        <v>5</v>
      </c>
      <c r="F163" s="189" t="s">
        <v>225</v>
      </c>
      <c r="H163" s="190" t="s">
        <v>5</v>
      </c>
      <c r="I163" s="191"/>
      <c r="L163" s="186"/>
      <c r="M163" s="192"/>
      <c r="N163" s="193"/>
      <c r="O163" s="193"/>
      <c r="P163" s="193"/>
      <c r="Q163" s="193"/>
      <c r="R163" s="193"/>
      <c r="S163" s="193"/>
      <c r="T163" s="194"/>
      <c r="AT163" s="190" t="s">
        <v>137</v>
      </c>
      <c r="AU163" s="190" t="s">
        <v>78</v>
      </c>
      <c r="AV163" s="11" t="s">
        <v>74</v>
      </c>
      <c r="AW163" s="11" t="s">
        <v>33</v>
      </c>
      <c r="AX163" s="11" t="s">
        <v>69</v>
      </c>
      <c r="AY163" s="190" t="s">
        <v>127</v>
      </c>
    </row>
    <row r="164" spans="2:65" s="11" customFormat="1">
      <c r="B164" s="186"/>
      <c r="D164" s="187" t="s">
        <v>137</v>
      </c>
      <c r="E164" s="188" t="s">
        <v>5</v>
      </c>
      <c r="F164" s="189" t="s">
        <v>226</v>
      </c>
      <c r="H164" s="190" t="s">
        <v>5</v>
      </c>
      <c r="I164" s="191"/>
      <c r="L164" s="186"/>
      <c r="M164" s="192"/>
      <c r="N164" s="193"/>
      <c r="O164" s="193"/>
      <c r="P164" s="193"/>
      <c r="Q164" s="193"/>
      <c r="R164" s="193"/>
      <c r="S164" s="193"/>
      <c r="T164" s="194"/>
      <c r="AT164" s="190" t="s">
        <v>137</v>
      </c>
      <c r="AU164" s="190" t="s">
        <v>78</v>
      </c>
      <c r="AV164" s="11" t="s">
        <v>74</v>
      </c>
      <c r="AW164" s="11" t="s">
        <v>33</v>
      </c>
      <c r="AX164" s="11" t="s">
        <v>69</v>
      </c>
      <c r="AY164" s="190" t="s">
        <v>127</v>
      </c>
    </row>
    <row r="165" spans="2:65" s="11" customFormat="1">
      <c r="B165" s="186"/>
      <c r="D165" s="187" t="s">
        <v>137</v>
      </c>
      <c r="E165" s="188" t="s">
        <v>5</v>
      </c>
      <c r="F165" s="189" t="s">
        <v>227</v>
      </c>
      <c r="H165" s="190" t="s">
        <v>5</v>
      </c>
      <c r="I165" s="191"/>
      <c r="L165" s="186"/>
      <c r="M165" s="192"/>
      <c r="N165" s="193"/>
      <c r="O165" s="193"/>
      <c r="P165" s="193"/>
      <c r="Q165" s="193"/>
      <c r="R165" s="193"/>
      <c r="S165" s="193"/>
      <c r="T165" s="194"/>
      <c r="AT165" s="190" t="s">
        <v>137</v>
      </c>
      <c r="AU165" s="190" t="s">
        <v>78</v>
      </c>
      <c r="AV165" s="11" t="s">
        <v>74</v>
      </c>
      <c r="AW165" s="11" t="s">
        <v>33</v>
      </c>
      <c r="AX165" s="11" t="s">
        <v>69</v>
      </c>
      <c r="AY165" s="190" t="s">
        <v>127</v>
      </c>
    </row>
    <row r="166" spans="2:65" s="11" customFormat="1">
      <c r="B166" s="186"/>
      <c r="D166" s="187" t="s">
        <v>137</v>
      </c>
      <c r="E166" s="188" t="s">
        <v>5</v>
      </c>
      <c r="F166" s="189" t="s">
        <v>228</v>
      </c>
      <c r="H166" s="190" t="s">
        <v>5</v>
      </c>
      <c r="I166" s="191"/>
      <c r="L166" s="186"/>
      <c r="M166" s="192"/>
      <c r="N166" s="193"/>
      <c r="O166" s="193"/>
      <c r="P166" s="193"/>
      <c r="Q166" s="193"/>
      <c r="R166" s="193"/>
      <c r="S166" s="193"/>
      <c r="T166" s="194"/>
      <c r="AT166" s="190" t="s">
        <v>137</v>
      </c>
      <c r="AU166" s="190" t="s">
        <v>78</v>
      </c>
      <c r="AV166" s="11" t="s">
        <v>74</v>
      </c>
      <c r="AW166" s="11" t="s">
        <v>33</v>
      </c>
      <c r="AX166" s="11" t="s">
        <v>69</v>
      </c>
      <c r="AY166" s="190" t="s">
        <v>127</v>
      </c>
    </row>
    <row r="167" spans="2:65" s="12" customFormat="1">
      <c r="B167" s="195"/>
      <c r="D167" s="187" t="s">
        <v>137</v>
      </c>
      <c r="E167" s="196" t="s">
        <v>5</v>
      </c>
      <c r="F167" s="197" t="s">
        <v>74</v>
      </c>
      <c r="H167" s="198">
        <v>1</v>
      </c>
      <c r="I167" s="199"/>
      <c r="L167" s="195"/>
      <c r="M167" s="200"/>
      <c r="N167" s="201"/>
      <c r="O167" s="201"/>
      <c r="P167" s="201"/>
      <c r="Q167" s="201"/>
      <c r="R167" s="201"/>
      <c r="S167" s="201"/>
      <c r="T167" s="202"/>
      <c r="AT167" s="196" t="s">
        <v>137</v>
      </c>
      <c r="AU167" s="196" t="s">
        <v>78</v>
      </c>
      <c r="AV167" s="12" t="s">
        <v>78</v>
      </c>
      <c r="AW167" s="12" t="s">
        <v>33</v>
      </c>
      <c r="AX167" s="12" t="s">
        <v>69</v>
      </c>
      <c r="AY167" s="196" t="s">
        <v>127</v>
      </c>
    </row>
    <row r="168" spans="2:65" s="13" customFormat="1">
      <c r="B168" s="203"/>
      <c r="D168" s="204" t="s">
        <v>137</v>
      </c>
      <c r="E168" s="205" t="s">
        <v>5</v>
      </c>
      <c r="F168" s="206" t="s">
        <v>141</v>
      </c>
      <c r="H168" s="207">
        <v>1</v>
      </c>
      <c r="I168" s="208"/>
      <c r="L168" s="203"/>
      <c r="M168" s="209"/>
      <c r="N168" s="210"/>
      <c r="O168" s="210"/>
      <c r="P168" s="210"/>
      <c r="Q168" s="210"/>
      <c r="R168" s="210"/>
      <c r="S168" s="210"/>
      <c r="T168" s="211"/>
      <c r="AT168" s="212" t="s">
        <v>137</v>
      </c>
      <c r="AU168" s="212" t="s">
        <v>78</v>
      </c>
      <c r="AV168" s="13" t="s">
        <v>84</v>
      </c>
      <c r="AW168" s="13" t="s">
        <v>33</v>
      </c>
      <c r="AX168" s="13" t="s">
        <v>74</v>
      </c>
      <c r="AY168" s="212" t="s">
        <v>127</v>
      </c>
    </row>
    <row r="169" spans="2:65" s="1" customFormat="1" ht="22.5" customHeight="1">
      <c r="B169" s="173"/>
      <c r="C169" s="174" t="s">
        <v>229</v>
      </c>
      <c r="D169" s="174" t="s">
        <v>130</v>
      </c>
      <c r="E169" s="175" t="s">
        <v>230</v>
      </c>
      <c r="F169" s="176" t="s">
        <v>231</v>
      </c>
      <c r="G169" s="177" t="s">
        <v>232</v>
      </c>
      <c r="H169" s="178">
        <v>1</v>
      </c>
      <c r="I169" s="179"/>
      <c r="J169" s="180">
        <f>ROUND(I169*H169,2)</f>
        <v>0</v>
      </c>
      <c r="K169" s="176" t="s">
        <v>134</v>
      </c>
      <c r="L169" s="40"/>
      <c r="M169" s="181" t="s">
        <v>5</v>
      </c>
      <c r="N169" s="182" t="s">
        <v>40</v>
      </c>
      <c r="O169" s="41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AR169" s="23" t="s">
        <v>135</v>
      </c>
      <c r="AT169" s="23" t="s">
        <v>130</v>
      </c>
      <c r="AU169" s="23" t="s">
        <v>78</v>
      </c>
      <c r="AY169" s="23" t="s">
        <v>127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23" t="s">
        <v>74</v>
      </c>
      <c r="BK169" s="185">
        <f>ROUND(I169*H169,2)</f>
        <v>0</v>
      </c>
      <c r="BL169" s="23" t="s">
        <v>135</v>
      </c>
      <c r="BM169" s="23" t="s">
        <v>233</v>
      </c>
    </row>
    <row r="170" spans="2:65" s="11" customFormat="1">
      <c r="B170" s="186"/>
      <c r="D170" s="187" t="s">
        <v>137</v>
      </c>
      <c r="E170" s="188" t="s">
        <v>5</v>
      </c>
      <c r="F170" s="189" t="s">
        <v>234</v>
      </c>
      <c r="H170" s="190" t="s">
        <v>5</v>
      </c>
      <c r="I170" s="191"/>
      <c r="L170" s="186"/>
      <c r="M170" s="192"/>
      <c r="N170" s="193"/>
      <c r="O170" s="193"/>
      <c r="P170" s="193"/>
      <c r="Q170" s="193"/>
      <c r="R170" s="193"/>
      <c r="S170" s="193"/>
      <c r="T170" s="194"/>
      <c r="AT170" s="190" t="s">
        <v>137</v>
      </c>
      <c r="AU170" s="190" t="s">
        <v>78</v>
      </c>
      <c r="AV170" s="11" t="s">
        <v>74</v>
      </c>
      <c r="AW170" s="11" t="s">
        <v>33</v>
      </c>
      <c r="AX170" s="11" t="s">
        <v>69</v>
      </c>
      <c r="AY170" s="190" t="s">
        <v>127</v>
      </c>
    </row>
    <row r="171" spans="2:65" s="11" customFormat="1">
      <c r="B171" s="186"/>
      <c r="D171" s="187" t="s">
        <v>137</v>
      </c>
      <c r="E171" s="188" t="s">
        <v>5</v>
      </c>
      <c r="F171" s="189" t="s">
        <v>235</v>
      </c>
      <c r="H171" s="190" t="s">
        <v>5</v>
      </c>
      <c r="I171" s="191"/>
      <c r="L171" s="186"/>
      <c r="M171" s="192"/>
      <c r="N171" s="193"/>
      <c r="O171" s="193"/>
      <c r="P171" s="193"/>
      <c r="Q171" s="193"/>
      <c r="R171" s="193"/>
      <c r="S171" s="193"/>
      <c r="T171" s="194"/>
      <c r="AT171" s="190" t="s">
        <v>137</v>
      </c>
      <c r="AU171" s="190" t="s">
        <v>78</v>
      </c>
      <c r="AV171" s="11" t="s">
        <v>74</v>
      </c>
      <c r="AW171" s="11" t="s">
        <v>33</v>
      </c>
      <c r="AX171" s="11" t="s">
        <v>69</v>
      </c>
      <c r="AY171" s="190" t="s">
        <v>127</v>
      </c>
    </row>
    <row r="172" spans="2:65" s="11" customFormat="1">
      <c r="B172" s="186"/>
      <c r="D172" s="187" t="s">
        <v>137</v>
      </c>
      <c r="E172" s="188" t="s">
        <v>5</v>
      </c>
      <c r="F172" s="189" t="s">
        <v>236</v>
      </c>
      <c r="H172" s="190" t="s">
        <v>5</v>
      </c>
      <c r="I172" s="191"/>
      <c r="L172" s="186"/>
      <c r="M172" s="192"/>
      <c r="N172" s="193"/>
      <c r="O172" s="193"/>
      <c r="P172" s="193"/>
      <c r="Q172" s="193"/>
      <c r="R172" s="193"/>
      <c r="S172" s="193"/>
      <c r="T172" s="194"/>
      <c r="AT172" s="190" t="s">
        <v>137</v>
      </c>
      <c r="AU172" s="190" t="s">
        <v>78</v>
      </c>
      <c r="AV172" s="11" t="s">
        <v>74</v>
      </c>
      <c r="AW172" s="11" t="s">
        <v>33</v>
      </c>
      <c r="AX172" s="11" t="s">
        <v>69</v>
      </c>
      <c r="AY172" s="190" t="s">
        <v>127</v>
      </c>
    </row>
    <row r="173" spans="2:65" s="11" customFormat="1">
      <c r="B173" s="186"/>
      <c r="D173" s="187" t="s">
        <v>137</v>
      </c>
      <c r="E173" s="188" t="s">
        <v>5</v>
      </c>
      <c r="F173" s="189" t="s">
        <v>237</v>
      </c>
      <c r="H173" s="190" t="s">
        <v>5</v>
      </c>
      <c r="I173" s="191"/>
      <c r="L173" s="186"/>
      <c r="M173" s="192"/>
      <c r="N173" s="193"/>
      <c r="O173" s="193"/>
      <c r="P173" s="193"/>
      <c r="Q173" s="193"/>
      <c r="R173" s="193"/>
      <c r="S173" s="193"/>
      <c r="T173" s="194"/>
      <c r="AT173" s="190" t="s">
        <v>137</v>
      </c>
      <c r="AU173" s="190" t="s">
        <v>78</v>
      </c>
      <c r="AV173" s="11" t="s">
        <v>74</v>
      </c>
      <c r="AW173" s="11" t="s">
        <v>33</v>
      </c>
      <c r="AX173" s="11" t="s">
        <v>69</v>
      </c>
      <c r="AY173" s="190" t="s">
        <v>127</v>
      </c>
    </row>
    <row r="174" spans="2:65" s="11" customFormat="1">
      <c r="B174" s="186"/>
      <c r="D174" s="187" t="s">
        <v>137</v>
      </c>
      <c r="E174" s="188" t="s">
        <v>5</v>
      </c>
      <c r="F174" s="189" t="s">
        <v>238</v>
      </c>
      <c r="H174" s="190" t="s">
        <v>5</v>
      </c>
      <c r="I174" s="191"/>
      <c r="L174" s="186"/>
      <c r="M174" s="192"/>
      <c r="N174" s="193"/>
      <c r="O174" s="193"/>
      <c r="P174" s="193"/>
      <c r="Q174" s="193"/>
      <c r="R174" s="193"/>
      <c r="S174" s="193"/>
      <c r="T174" s="194"/>
      <c r="AT174" s="190" t="s">
        <v>137</v>
      </c>
      <c r="AU174" s="190" t="s">
        <v>78</v>
      </c>
      <c r="AV174" s="11" t="s">
        <v>74</v>
      </c>
      <c r="AW174" s="11" t="s">
        <v>33</v>
      </c>
      <c r="AX174" s="11" t="s">
        <v>69</v>
      </c>
      <c r="AY174" s="190" t="s">
        <v>127</v>
      </c>
    </row>
    <row r="175" spans="2:65" s="11" customFormat="1">
      <c r="B175" s="186"/>
      <c r="D175" s="187" t="s">
        <v>137</v>
      </c>
      <c r="E175" s="188" t="s">
        <v>5</v>
      </c>
      <c r="F175" s="189" t="s">
        <v>239</v>
      </c>
      <c r="H175" s="190" t="s">
        <v>5</v>
      </c>
      <c r="I175" s="191"/>
      <c r="L175" s="186"/>
      <c r="M175" s="192"/>
      <c r="N175" s="193"/>
      <c r="O175" s="193"/>
      <c r="P175" s="193"/>
      <c r="Q175" s="193"/>
      <c r="R175" s="193"/>
      <c r="S175" s="193"/>
      <c r="T175" s="194"/>
      <c r="AT175" s="190" t="s">
        <v>137</v>
      </c>
      <c r="AU175" s="190" t="s">
        <v>78</v>
      </c>
      <c r="AV175" s="11" t="s">
        <v>74</v>
      </c>
      <c r="AW175" s="11" t="s">
        <v>33</v>
      </c>
      <c r="AX175" s="11" t="s">
        <v>69</v>
      </c>
      <c r="AY175" s="190" t="s">
        <v>127</v>
      </c>
    </row>
    <row r="176" spans="2:65" s="11" customFormat="1">
      <c r="B176" s="186"/>
      <c r="D176" s="187" t="s">
        <v>137</v>
      </c>
      <c r="E176" s="188" t="s">
        <v>5</v>
      </c>
      <c r="F176" s="189" t="s">
        <v>240</v>
      </c>
      <c r="H176" s="190" t="s">
        <v>5</v>
      </c>
      <c r="I176" s="191"/>
      <c r="L176" s="186"/>
      <c r="M176" s="192"/>
      <c r="N176" s="193"/>
      <c r="O176" s="193"/>
      <c r="P176" s="193"/>
      <c r="Q176" s="193"/>
      <c r="R176" s="193"/>
      <c r="S176" s="193"/>
      <c r="T176" s="194"/>
      <c r="AT176" s="190" t="s">
        <v>137</v>
      </c>
      <c r="AU176" s="190" t="s">
        <v>78</v>
      </c>
      <c r="AV176" s="11" t="s">
        <v>74</v>
      </c>
      <c r="AW176" s="11" t="s">
        <v>33</v>
      </c>
      <c r="AX176" s="11" t="s">
        <v>69</v>
      </c>
      <c r="AY176" s="190" t="s">
        <v>127</v>
      </c>
    </row>
    <row r="177" spans="2:65" s="12" customFormat="1">
      <c r="B177" s="195"/>
      <c r="D177" s="187" t="s">
        <v>137</v>
      </c>
      <c r="E177" s="196" t="s">
        <v>5</v>
      </c>
      <c r="F177" s="197" t="s">
        <v>74</v>
      </c>
      <c r="H177" s="198">
        <v>1</v>
      </c>
      <c r="I177" s="199"/>
      <c r="L177" s="195"/>
      <c r="M177" s="200"/>
      <c r="N177" s="201"/>
      <c r="O177" s="201"/>
      <c r="P177" s="201"/>
      <c r="Q177" s="201"/>
      <c r="R177" s="201"/>
      <c r="S177" s="201"/>
      <c r="T177" s="202"/>
      <c r="AT177" s="196" t="s">
        <v>137</v>
      </c>
      <c r="AU177" s="196" t="s">
        <v>78</v>
      </c>
      <c r="AV177" s="12" t="s">
        <v>78</v>
      </c>
      <c r="AW177" s="12" t="s">
        <v>33</v>
      </c>
      <c r="AX177" s="12" t="s">
        <v>69</v>
      </c>
      <c r="AY177" s="196" t="s">
        <v>127</v>
      </c>
    </row>
    <row r="178" spans="2:65" s="13" customFormat="1">
      <c r="B178" s="203"/>
      <c r="D178" s="204" t="s">
        <v>137</v>
      </c>
      <c r="E178" s="205" t="s">
        <v>5</v>
      </c>
      <c r="F178" s="206" t="s">
        <v>141</v>
      </c>
      <c r="H178" s="207">
        <v>1</v>
      </c>
      <c r="I178" s="208"/>
      <c r="L178" s="203"/>
      <c r="M178" s="209"/>
      <c r="N178" s="210"/>
      <c r="O178" s="210"/>
      <c r="P178" s="210"/>
      <c r="Q178" s="210"/>
      <c r="R178" s="210"/>
      <c r="S178" s="210"/>
      <c r="T178" s="211"/>
      <c r="AT178" s="212" t="s">
        <v>137</v>
      </c>
      <c r="AU178" s="212" t="s">
        <v>78</v>
      </c>
      <c r="AV178" s="13" t="s">
        <v>84</v>
      </c>
      <c r="AW178" s="13" t="s">
        <v>33</v>
      </c>
      <c r="AX178" s="13" t="s">
        <v>74</v>
      </c>
      <c r="AY178" s="212" t="s">
        <v>127</v>
      </c>
    </row>
    <row r="179" spans="2:65" s="1" customFormat="1" ht="22.5" customHeight="1">
      <c r="B179" s="173"/>
      <c r="C179" s="174" t="s">
        <v>241</v>
      </c>
      <c r="D179" s="174" t="s">
        <v>130</v>
      </c>
      <c r="E179" s="175" t="s">
        <v>242</v>
      </c>
      <c r="F179" s="176" t="s">
        <v>243</v>
      </c>
      <c r="G179" s="177" t="s">
        <v>232</v>
      </c>
      <c r="H179" s="178">
        <v>1</v>
      </c>
      <c r="I179" s="179"/>
      <c r="J179" s="180">
        <f>ROUND(I179*H179,2)</f>
        <v>0</v>
      </c>
      <c r="K179" s="176" t="s">
        <v>134</v>
      </c>
      <c r="L179" s="40"/>
      <c r="M179" s="181" t="s">
        <v>5</v>
      </c>
      <c r="N179" s="182" t="s">
        <v>40</v>
      </c>
      <c r="O179" s="41"/>
      <c r="P179" s="183">
        <f>O179*H179</f>
        <v>0</v>
      </c>
      <c r="Q179" s="183">
        <v>0</v>
      </c>
      <c r="R179" s="183">
        <f>Q179*H179</f>
        <v>0</v>
      </c>
      <c r="S179" s="183">
        <v>0</v>
      </c>
      <c r="T179" s="184">
        <f>S179*H179</f>
        <v>0</v>
      </c>
      <c r="AR179" s="23" t="s">
        <v>135</v>
      </c>
      <c r="AT179" s="23" t="s">
        <v>130</v>
      </c>
      <c r="AU179" s="23" t="s">
        <v>78</v>
      </c>
      <c r="AY179" s="23" t="s">
        <v>127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23" t="s">
        <v>74</v>
      </c>
      <c r="BK179" s="185">
        <f>ROUND(I179*H179,2)</f>
        <v>0</v>
      </c>
      <c r="BL179" s="23" t="s">
        <v>135</v>
      </c>
      <c r="BM179" s="23" t="s">
        <v>244</v>
      </c>
    </row>
    <row r="180" spans="2:65" s="11" customFormat="1">
      <c r="B180" s="186"/>
      <c r="D180" s="187" t="s">
        <v>137</v>
      </c>
      <c r="E180" s="188" t="s">
        <v>5</v>
      </c>
      <c r="F180" s="189" t="s">
        <v>245</v>
      </c>
      <c r="H180" s="190" t="s">
        <v>5</v>
      </c>
      <c r="I180" s="191"/>
      <c r="L180" s="186"/>
      <c r="M180" s="192"/>
      <c r="N180" s="193"/>
      <c r="O180" s="193"/>
      <c r="P180" s="193"/>
      <c r="Q180" s="193"/>
      <c r="R180" s="193"/>
      <c r="S180" s="193"/>
      <c r="T180" s="194"/>
      <c r="AT180" s="190" t="s">
        <v>137</v>
      </c>
      <c r="AU180" s="190" t="s">
        <v>78</v>
      </c>
      <c r="AV180" s="11" t="s">
        <v>74</v>
      </c>
      <c r="AW180" s="11" t="s">
        <v>33</v>
      </c>
      <c r="AX180" s="11" t="s">
        <v>69</v>
      </c>
      <c r="AY180" s="190" t="s">
        <v>127</v>
      </c>
    </row>
    <row r="181" spans="2:65" s="12" customFormat="1">
      <c r="B181" s="195"/>
      <c r="D181" s="187" t="s">
        <v>137</v>
      </c>
      <c r="E181" s="196" t="s">
        <v>5</v>
      </c>
      <c r="F181" s="197" t="s">
        <v>74</v>
      </c>
      <c r="H181" s="198">
        <v>1</v>
      </c>
      <c r="I181" s="199"/>
      <c r="L181" s="195"/>
      <c r="M181" s="200"/>
      <c r="N181" s="201"/>
      <c r="O181" s="201"/>
      <c r="P181" s="201"/>
      <c r="Q181" s="201"/>
      <c r="R181" s="201"/>
      <c r="S181" s="201"/>
      <c r="T181" s="202"/>
      <c r="AT181" s="196" t="s">
        <v>137</v>
      </c>
      <c r="AU181" s="196" t="s">
        <v>78</v>
      </c>
      <c r="AV181" s="12" t="s">
        <v>78</v>
      </c>
      <c r="AW181" s="12" t="s">
        <v>33</v>
      </c>
      <c r="AX181" s="12" t="s">
        <v>69</v>
      </c>
      <c r="AY181" s="196" t="s">
        <v>127</v>
      </c>
    </row>
    <row r="182" spans="2:65" s="13" customFormat="1">
      <c r="B182" s="203"/>
      <c r="D182" s="204" t="s">
        <v>137</v>
      </c>
      <c r="E182" s="205" t="s">
        <v>5</v>
      </c>
      <c r="F182" s="206" t="s">
        <v>141</v>
      </c>
      <c r="H182" s="207">
        <v>1</v>
      </c>
      <c r="I182" s="208"/>
      <c r="L182" s="203"/>
      <c r="M182" s="209"/>
      <c r="N182" s="210"/>
      <c r="O182" s="210"/>
      <c r="P182" s="210"/>
      <c r="Q182" s="210"/>
      <c r="R182" s="210"/>
      <c r="S182" s="210"/>
      <c r="T182" s="211"/>
      <c r="AT182" s="212" t="s">
        <v>137</v>
      </c>
      <c r="AU182" s="212" t="s">
        <v>78</v>
      </c>
      <c r="AV182" s="13" t="s">
        <v>84</v>
      </c>
      <c r="AW182" s="13" t="s">
        <v>33</v>
      </c>
      <c r="AX182" s="13" t="s">
        <v>74</v>
      </c>
      <c r="AY182" s="212" t="s">
        <v>127</v>
      </c>
    </row>
    <row r="183" spans="2:65" s="1" customFormat="1" ht="22.5" customHeight="1">
      <c r="B183" s="173"/>
      <c r="C183" s="174" t="s">
        <v>246</v>
      </c>
      <c r="D183" s="174" t="s">
        <v>130</v>
      </c>
      <c r="E183" s="175" t="s">
        <v>247</v>
      </c>
      <c r="F183" s="176" t="s">
        <v>231</v>
      </c>
      <c r="G183" s="177" t="s">
        <v>232</v>
      </c>
      <c r="H183" s="178">
        <v>1</v>
      </c>
      <c r="I183" s="179"/>
      <c r="J183" s="180">
        <f>ROUND(I183*H183,2)</f>
        <v>0</v>
      </c>
      <c r="K183" s="176" t="s">
        <v>134</v>
      </c>
      <c r="L183" s="40"/>
      <c r="M183" s="181" t="s">
        <v>5</v>
      </c>
      <c r="N183" s="182" t="s">
        <v>40</v>
      </c>
      <c r="O183" s="41"/>
      <c r="P183" s="183">
        <f>O183*H183</f>
        <v>0</v>
      </c>
      <c r="Q183" s="183">
        <v>0</v>
      </c>
      <c r="R183" s="183">
        <f>Q183*H183</f>
        <v>0</v>
      </c>
      <c r="S183" s="183">
        <v>0</v>
      </c>
      <c r="T183" s="184">
        <f>S183*H183</f>
        <v>0</v>
      </c>
      <c r="AR183" s="23" t="s">
        <v>135</v>
      </c>
      <c r="AT183" s="23" t="s">
        <v>130</v>
      </c>
      <c r="AU183" s="23" t="s">
        <v>78</v>
      </c>
      <c r="AY183" s="23" t="s">
        <v>127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23" t="s">
        <v>74</v>
      </c>
      <c r="BK183" s="185">
        <f>ROUND(I183*H183,2)</f>
        <v>0</v>
      </c>
      <c r="BL183" s="23" t="s">
        <v>135</v>
      </c>
      <c r="BM183" s="23" t="s">
        <v>248</v>
      </c>
    </row>
    <row r="184" spans="2:65" s="11" customFormat="1">
      <c r="B184" s="186"/>
      <c r="D184" s="187" t="s">
        <v>137</v>
      </c>
      <c r="E184" s="188" t="s">
        <v>5</v>
      </c>
      <c r="F184" s="189" t="s">
        <v>249</v>
      </c>
      <c r="H184" s="190" t="s">
        <v>5</v>
      </c>
      <c r="I184" s="191"/>
      <c r="L184" s="186"/>
      <c r="M184" s="192"/>
      <c r="N184" s="193"/>
      <c r="O184" s="193"/>
      <c r="P184" s="193"/>
      <c r="Q184" s="193"/>
      <c r="R184" s="193"/>
      <c r="S184" s="193"/>
      <c r="T184" s="194"/>
      <c r="AT184" s="190" t="s">
        <v>137</v>
      </c>
      <c r="AU184" s="190" t="s">
        <v>78</v>
      </c>
      <c r="AV184" s="11" t="s">
        <v>74</v>
      </c>
      <c r="AW184" s="11" t="s">
        <v>33</v>
      </c>
      <c r="AX184" s="11" t="s">
        <v>69</v>
      </c>
      <c r="AY184" s="190" t="s">
        <v>127</v>
      </c>
    </row>
    <row r="185" spans="2:65" s="11" customFormat="1">
      <c r="B185" s="186"/>
      <c r="D185" s="187" t="s">
        <v>137</v>
      </c>
      <c r="E185" s="188" t="s">
        <v>5</v>
      </c>
      <c r="F185" s="189" t="s">
        <v>250</v>
      </c>
      <c r="H185" s="190" t="s">
        <v>5</v>
      </c>
      <c r="I185" s="191"/>
      <c r="L185" s="186"/>
      <c r="M185" s="192"/>
      <c r="N185" s="193"/>
      <c r="O185" s="193"/>
      <c r="P185" s="193"/>
      <c r="Q185" s="193"/>
      <c r="R185" s="193"/>
      <c r="S185" s="193"/>
      <c r="T185" s="194"/>
      <c r="AT185" s="190" t="s">
        <v>137</v>
      </c>
      <c r="AU185" s="190" t="s">
        <v>78</v>
      </c>
      <c r="AV185" s="11" t="s">
        <v>74</v>
      </c>
      <c r="AW185" s="11" t="s">
        <v>33</v>
      </c>
      <c r="AX185" s="11" t="s">
        <v>69</v>
      </c>
      <c r="AY185" s="190" t="s">
        <v>127</v>
      </c>
    </row>
    <row r="186" spans="2:65" s="12" customFormat="1">
      <c r="B186" s="195"/>
      <c r="D186" s="187" t="s">
        <v>137</v>
      </c>
      <c r="E186" s="196" t="s">
        <v>5</v>
      </c>
      <c r="F186" s="197" t="s">
        <v>74</v>
      </c>
      <c r="H186" s="198">
        <v>1</v>
      </c>
      <c r="I186" s="199"/>
      <c r="L186" s="195"/>
      <c r="M186" s="200"/>
      <c r="N186" s="201"/>
      <c r="O186" s="201"/>
      <c r="P186" s="201"/>
      <c r="Q186" s="201"/>
      <c r="R186" s="201"/>
      <c r="S186" s="201"/>
      <c r="T186" s="202"/>
      <c r="AT186" s="196" t="s">
        <v>137</v>
      </c>
      <c r="AU186" s="196" t="s">
        <v>78</v>
      </c>
      <c r="AV186" s="12" t="s">
        <v>78</v>
      </c>
      <c r="AW186" s="12" t="s">
        <v>33</v>
      </c>
      <c r="AX186" s="12" t="s">
        <v>69</v>
      </c>
      <c r="AY186" s="196" t="s">
        <v>127</v>
      </c>
    </row>
    <row r="187" spans="2:65" s="13" customFormat="1">
      <c r="B187" s="203"/>
      <c r="D187" s="187" t="s">
        <v>137</v>
      </c>
      <c r="E187" s="216" t="s">
        <v>5</v>
      </c>
      <c r="F187" s="217" t="s">
        <v>141</v>
      </c>
      <c r="H187" s="218">
        <v>1</v>
      </c>
      <c r="I187" s="208"/>
      <c r="L187" s="203"/>
      <c r="M187" s="209"/>
      <c r="N187" s="210"/>
      <c r="O187" s="210"/>
      <c r="P187" s="210"/>
      <c r="Q187" s="210"/>
      <c r="R187" s="210"/>
      <c r="S187" s="210"/>
      <c r="T187" s="211"/>
      <c r="AT187" s="212" t="s">
        <v>137</v>
      </c>
      <c r="AU187" s="212" t="s">
        <v>78</v>
      </c>
      <c r="AV187" s="13" t="s">
        <v>84</v>
      </c>
      <c r="AW187" s="13" t="s">
        <v>33</v>
      </c>
      <c r="AX187" s="13" t="s">
        <v>74</v>
      </c>
      <c r="AY187" s="212" t="s">
        <v>127</v>
      </c>
    </row>
    <row r="188" spans="2:65" s="10" customFormat="1" ht="29.85" customHeight="1">
      <c r="B188" s="159"/>
      <c r="D188" s="170" t="s">
        <v>68</v>
      </c>
      <c r="E188" s="171" t="s">
        <v>251</v>
      </c>
      <c r="F188" s="171" t="s">
        <v>252</v>
      </c>
      <c r="I188" s="162"/>
      <c r="J188" s="172">
        <f>BK188</f>
        <v>0</v>
      </c>
      <c r="L188" s="159"/>
      <c r="M188" s="164"/>
      <c r="N188" s="165"/>
      <c r="O188" s="165"/>
      <c r="P188" s="166">
        <f>SUM(P189:P210)</f>
        <v>0</v>
      </c>
      <c r="Q188" s="165"/>
      <c r="R188" s="166">
        <f>SUM(R189:R210)</f>
        <v>0</v>
      </c>
      <c r="S188" s="165"/>
      <c r="T188" s="167">
        <f>SUM(T189:T210)</f>
        <v>0</v>
      </c>
      <c r="AR188" s="160" t="s">
        <v>87</v>
      </c>
      <c r="AT188" s="168" t="s">
        <v>68</v>
      </c>
      <c r="AU188" s="168" t="s">
        <v>74</v>
      </c>
      <c r="AY188" s="160" t="s">
        <v>127</v>
      </c>
      <c r="BK188" s="169">
        <f>SUM(BK189:BK210)</f>
        <v>0</v>
      </c>
    </row>
    <row r="189" spans="2:65" s="1" customFormat="1" ht="22.5" customHeight="1">
      <c r="B189" s="173"/>
      <c r="C189" s="174" t="s">
        <v>11</v>
      </c>
      <c r="D189" s="174" t="s">
        <v>130</v>
      </c>
      <c r="E189" s="175" t="s">
        <v>253</v>
      </c>
      <c r="F189" s="176" t="s">
        <v>254</v>
      </c>
      <c r="G189" s="177" t="s">
        <v>255</v>
      </c>
      <c r="H189" s="178">
        <v>1</v>
      </c>
      <c r="I189" s="179"/>
      <c r="J189" s="180">
        <f>ROUND(I189*H189,2)</f>
        <v>0</v>
      </c>
      <c r="K189" s="176" t="s">
        <v>134</v>
      </c>
      <c r="L189" s="40"/>
      <c r="M189" s="181" t="s">
        <v>5</v>
      </c>
      <c r="N189" s="182" t="s">
        <v>40</v>
      </c>
      <c r="O189" s="41"/>
      <c r="P189" s="183">
        <f>O189*H189</f>
        <v>0</v>
      </c>
      <c r="Q189" s="183">
        <v>0</v>
      </c>
      <c r="R189" s="183">
        <f>Q189*H189</f>
        <v>0</v>
      </c>
      <c r="S189" s="183">
        <v>0</v>
      </c>
      <c r="T189" s="184">
        <f>S189*H189</f>
        <v>0</v>
      </c>
      <c r="AR189" s="23" t="s">
        <v>135</v>
      </c>
      <c r="AT189" s="23" t="s">
        <v>130</v>
      </c>
      <c r="AU189" s="23" t="s">
        <v>78</v>
      </c>
      <c r="AY189" s="23" t="s">
        <v>127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23" t="s">
        <v>74</v>
      </c>
      <c r="BK189" s="185">
        <f>ROUND(I189*H189,2)</f>
        <v>0</v>
      </c>
      <c r="BL189" s="23" t="s">
        <v>135</v>
      </c>
      <c r="BM189" s="23" t="s">
        <v>256</v>
      </c>
    </row>
    <row r="190" spans="2:65" s="11" customFormat="1">
      <c r="B190" s="186"/>
      <c r="D190" s="187" t="s">
        <v>137</v>
      </c>
      <c r="E190" s="188" t="s">
        <v>5</v>
      </c>
      <c r="F190" s="189" t="s">
        <v>257</v>
      </c>
      <c r="H190" s="190" t="s">
        <v>5</v>
      </c>
      <c r="I190" s="191"/>
      <c r="L190" s="186"/>
      <c r="M190" s="192"/>
      <c r="N190" s="193"/>
      <c r="O190" s="193"/>
      <c r="P190" s="193"/>
      <c r="Q190" s="193"/>
      <c r="R190" s="193"/>
      <c r="S190" s="193"/>
      <c r="T190" s="194"/>
      <c r="AT190" s="190" t="s">
        <v>137</v>
      </c>
      <c r="AU190" s="190" t="s">
        <v>78</v>
      </c>
      <c r="AV190" s="11" t="s">
        <v>74</v>
      </c>
      <c r="AW190" s="11" t="s">
        <v>33</v>
      </c>
      <c r="AX190" s="11" t="s">
        <v>69</v>
      </c>
      <c r="AY190" s="190" t="s">
        <v>127</v>
      </c>
    </row>
    <row r="191" spans="2:65" s="11" customFormat="1">
      <c r="B191" s="186"/>
      <c r="D191" s="187" t="s">
        <v>137</v>
      </c>
      <c r="E191" s="188" t="s">
        <v>5</v>
      </c>
      <c r="F191" s="189" t="s">
        <v>258</v>
      </c>
      <c r="H191" s="190" t="s">
        <v>5</v>
      </c>
      <c r="I191" s="191"/>
      <c r="L191" s="186"/>
      <c r="M191" s="192"/>
      <c r="N191" s="193"/>
      <c r="O191" s="193"/>
      <c r="P191" s="193"/>
      <c r="Q191" s="193"/>
      <c r="R191" s="193"/>
      <c r="S191" s="193"/>
      <c r="T191" s="194"/>
      <c r="AT191" s="190" t="s">
        <v>137</v>
      </c>
      <c r="AU191" s="190" t="s">
        <v>78</v>
      </c>
      <c r="AV191" s="11" t="s">
        <v>74</v>
      </c>
      <c r="AW191" s="11" t="s">
        <v>33</v>
      </c>
      <c r="AX191" s="11" t="s">
        <v>69</v>
      </c>
      <c r="AY191" s="190" t="s">
        <v>127</v>
      </c>
    </row>
    <row r="192" spans="2:65" s="11" customFormat="1">
      <c r="B192" s="186"/>
      <c r="D192" s="187" t="s">
        <v>137</v>
      </c>
      <c r="E192" s="188" t="s">
        <v>5</v>
      </c>
      <c r="F192" s="189" t="s">
        <v>259</v>
      </c>
      <c r="H192" s="190" t="s">
        <v>5</v>
      </c>
      <c r="I192" s="191"/>
      <c r="L192" s="186"/>
      <c r="M192" s="192"/>
      <c r="N192" s="193"/>
      <c r="O192" s="193"/>
      <c r="P192" s="193"/>
      <c r="Q192" s="193"/>
      <c r="R192" s="193"/>
      <c r="S192" s="193"/>
      <c r="T192" s="194"/>
      <c r="AT192" s="190" t="s">
        <v>137</v>
      </c>
      <c r="AU192" s="190" t="s">
        <v>78</v>
      </c>
      <c r="AV192" s="11" t="s">
        <v>74</v>
      </c>
      <c r="AW192" s="11" t="s">
        <v>33</v>
      </c>
      <c r="AX192" s="11" t="s">
        <v>69</v>
      </c>
      <c r="AY192" s="190" t="s">
        <v>127</v>
      </c>
    </row>
    <row r="193" spans="2:65" s="11" customFormat="1">
      <c r="B193" s="186"/>
      <c r="D193" s="187" t="s">
        <v>137</v>
      </c>
      <c r="E193" s="188" t="s">
        <v>5</v>
      </c>
      <c r="F193" s="189" t="s">
        <v>260</v>
      </c>
      <c r="H193" s="190" t="s">
        <v>5</v>
      </c>
      <c r="I193" s="191"/>
      <c r="L193" s="186"/>
      <c r="M193" s="192"/>
      <c r="N193" s="193"/>
      <c r="O193" s="193"/>
      <c r="P193" s="193"/>
      <c r="Q193" s="193"/>
      <c r="R193" s="193"/>
      <c r="S193" s="193"/>
      <c r="T193" s="194"/>
      <c r="AT193" s="190" t="s">
        <v>137</v>
      </c>
      <c r="AU193" s="190" t="s">
        <v>78</v>
      </c>
      <c r="AV193" s="11" t="s">
        <v>74</v>
      </c>
      <c r="AW193" s="11" t="s">
        <v>33</v>
      </c>
      <c r="AX193" s="11" t="s">
        <v>69</v>
      </c>
      <c r="AY193" s="190" t="s">
        <v>127</v>
      </c>
    </row>
    <row r="194" spans="2:65" s="11" customFormat="1">
      <c r="B194" s="186"/>
      <c r="D194" s="187" t="s">
        <v>137</v>
      </c>
      <c r="E194" s="188" t="s">
        <v>5</v>
      </c>
      <c r="F194" s="189" t="s">
        <v>261</v>
      </c>
      <c r="H194" s="190" t="s">
        <v>5</v>
      </c>
      <c r="I194" s="191"/>
      <c r="L194" s="186"/>
      <c r="M194" s="192"/>
      <c r="N194" s="193"/>
      <c r="O194" s="193"/>
      <c r="P194" s="193"/>
      <c r="Q194" s="193"/>
      <c r="R194" s="193"/>
      <c r="S194" s="193"/>
      <c r="T194" s="194"/>
      <c r="AT194" s="190" t="s">
        <v>137</v>
      </c>
      <c r="AU194" s="190" t="s">
        <v>78</v>
      </c>
      <c r="AV194" s="11" t="s">
        <v>74</v>
      </c>
      <c r="AW194" s="11" t="s">
        <v>33</v>
      </c>
      <c r="AX194" s="11" t="s">
        <v>69</v>
      </c>
      <c r="AY194" s="190" t="s">
        <v>127</v>
      </c>
    </row>
    <row r="195" spans="2:65" s="11" customFormat="1">
      <c r="B195" s="186"/>
      <c r="D195" s="187" t="s">
        <v>137</v>
      </c>
      <c r="E195" s="188" t="s">
        <v>5</v>
      </c>
      <c r="F195" s="189" t="s">
        <v>262</v>
      </c>
      <c r="H195" s="190" t="s">
        <v>5</v>
      </c>
      <c r="I195" s="191"/>
      <c r="L195" s="186"/>
      <c r="M195" s="192"/>
      <c r="N195" s="193"/>
      <c r="O195" s="193"/>
      <c r="P195" s="193"/>
      <c r="Q195" s="193"/>
      <c r="R195" s="193"/>
      <c r="S195" s="193"/>
      <c r="T195" s="194"/>
      <c r="AT195" s="190" t="s">
        <v>137</v>
      </c>
      <c r="AU195" s="190" t="s">
        <v>78</v>
      </c>
      <c r="AV195" s="11" t="s">
        <v>74</v>
      </c>
      <c r="AW195" s="11" t="s">
        <v>33</v>
      </c>
      <c r="AX195" s="11" t="s">
        <v>69</v>
      </c>
      <c r="AY195" s="190" t="s">
        <v>127</v>
      </c>
    </row>
    <row r="196" spans="2:65" s="11" customFormat="1">
      <c r="B196" s="186"/>
      <c r="D196" s="187" t="s">
        <v>137</v>
      </c>
      <c r="E196" s="188" t="s">
        <v>5</v>
      </c>
      <c r="F196" s="189" t="s">
        <v>263</v>
      </c>
      <c r="H196" s="190" t="s">
        <v>5</v>
      </c>
      <c r="I196" s="191"/>
      <c r="L196" s="186"/>
      <c r="M196" s="192"/>
      <c r="N196" s="193"/>
      <c r="O196" s="193"/>
      <c r="P196" s="193"/>
      <c r="Q196" s="193"/>
      <c r="R196" s="193"/>
      <c r="S196" s="193"/>
      <c r="T196" s="194"/>
      <c r="AT196" s="190" t="s">
        <v>137</v>
      </c>
      <c r="AU196" s="190" t="s">
        <v>78</v>
      </c>
      <c r="AV196" s="11" t="s">
        <v>74</v>
      </c>
      <c r="AW196" s="11" t="s">
        <v>33</v>
      </c>
      <c r="AX196" s="11" t="s">
        <v>69</v>
      </c>
      <c r="AY196" s="190" t="s">
        <v>127</v>
      </c>
    </row>
    <row r="197" spans="2:65" s="11" customFormat="1">
      <c r="B197" s="186"/>
      <c r="D197" s="187" t="s">
        <v>137</v>
      </c>
      <c r="E197" s="188" t="s">
        <v>5</v>
      </c>
      <c r="F197" s="189" t="s">
        <v>264</v>
      </c>
      <c r="H197" s="190" t="s">
        <v>5</v>
      </c>
      <c r="I197" s="191"/>
      <c r="L197" s="186"/>
      <c r="M197" s="192"/>
      <c r="N197" s="193"/>
      <c r="O197" s="193"/>
      <c r="P197" s="193"/>
      <c r="Q197" s="193"/>
      <c r="R197" s="193"/>
      <c r="S197" s="193"/>
      <c r="T197" s="194"/>
      <c r="AT197" s="190" t="s">
        <v>137</v>
      </c>
      <c r="AU197" s="190" t="s">
        <v>78</v>
      </c>
      <c r="AV197" s="11" t="s">
        <v>74</v>
      </c>
      <c r="AW197" s="11" t="s">
        <v>33</v>
      </c>
      <c r="AX197" s="11" t="s">
        <v>69</v>
      </c>
      <c r="AY197" s="190" t="s">
        <v>127</v>
      </c>
    </row>
    <row r="198" spans="2:65" s="11" customFormat="1">
      <c r="B198" s="186"/>
      <c r="D198" s="187" t="s">
        <v>137</v>
      </c>
      <c r="E198" s="188" t="s">
        <v>5</v>
      </c>
      <c r="F198" s="189" t="s">
        <v>265</v>
      </c>
      <c r="H198" s="190" t="s">
        <v>5</v>
      </c>
      <c r="I198" s="191"/>
      <c r="L198" s="186"/>
      <c r="M198" s="192"/>
      <c r="N198" s="193"/>
      <c r="O198" s="193"/>
      <c r="P198" s="193"/>
      <c r="Q198" s="193"/>
      <c r="R198" s="193"/>
      <c r="S198" s="193"/>
      <c r="T198" s="194"/>
      <c r="AT198" s="190" t="s">
        <v>137</v>
      </c>
      <c r="AU198" s="190" t="s">
        <v>78</v>
      </c>
      <c r="AV198" s="11" t="s">
        <v>74</v>
      </c>
      <c r="AW198" s="11" t="s">
        <v>33</v>
      </c>
      <c r="AX198" s="11" t="s">
        <v>69</v>
      </c>
      <c r="AY198" s="190" t="s">
        <v>127</v>
      </c>
    </row>
    <row r="199" spans="2:65" s="12" customFormat="1">
      <c r="B199" s="195"/>
      <c r="D199" s="187" t="s">
        <v>137</v>
      </c>
      <c r="E199" s="196" t="s">
        <v>5</v>
      </c>
      <c r="F199" s="197" t="s">
        <v>74</v>
      </c>
      <c r="H199" s="198">
        <v>1</v>
      </c>
      <c r="I199" s="199"/>
      <c r="L199" s="195"/>
      <c r="M199" s="200"/>
      <c r="N199" s="201"/>
      <c r="O199" s="201"/>
      <c r="P199" s="201"/>
      <c r="Q199" s="201"/>
      <c r="R199" s="201"/>
      <c r="S199" s="201"/>
      <c r="T199" s="202"/>
      <c r="AT199" s="196" t="s">
        <v>137</v>
      </c>
      <c r="AU199" s="196" t="s">
        <v>78</v>
      </c>
      <c r="AV199" s="12" t="s">
        <v>78</v>
      </c>
      <c r="AW199" s="12" t="s">
        <v>33</v>
      </c>
      <c r="AX199" s="12" t="s">
        <v>69</v>
      </c>
      <c r="AY199" s="196" t="s">
        <v>127</v>
      </c>
    </row>
    <row r="200" spans="2:65" s="13" customFormat="1">
      <c r="B200" s="203"/>
      <c r="D200" s="204" t="s">
        <v>137</v>
      </c>
      <c r="E200" s="205" t="s">
        <v>5</v>
      </c>
      <c r="F200" s="206" t="s">
        <v>141</v>
      </c>
      <c r="H200" s="207">
        <v>1</v>
      </c>
      <c r="I200" s="208"/>
      <c r="L200" s="203"/>
      <c r="M200" s="209"/>
      <c r="N200" s="210"/>
      <c r="O200" s="210"/>
      <c r="P200" s="210"/>
      <c r="Q200" s="210"/>
      <c r="R200" s="210"/>
      <c r="S200" s="210"/>
      <c r="T200" s="211"/>
      <c r="AT200" s="212" t="s">
        <v>137</v>
      </c>
      <c r="AU200" s="212" t="s">
        <v>78</v>
      </c>
      <c r="AV200" s="13" t="s">
        <v>84</v>
      </c>
      <c r="AW200" s="13" t="s">
        <v>33</v>
      </c>
      <c r="AX200" s="13" t="s">
        <v>74</v>
      </c>
      <c r="AY200" s="212" t="s">
        <v>127</v>
      </c>
    </row>
    <row r="201" spans="2:65" s="1" customFormat="1" ht="22.5" customHeight="1">
      <c r="B201" s="173"/>
      <c r="C201" s="174" t="s">
        <v>266</v>
      </c>
      <c r="D201" s="174" t="s">
        <v>130</v>
      </c>
      <c r="E201" s="175" t="s">
        <v>267</v>
      </c>
      <c r="F201" s="176" t="s">
        <v>254</v>
      </c>
      <c r="G201" s="177" t="s">
        <v>255</v>
      </c>
      <c r="H201" s="178">
        <v>1</v>
      </c>
      <c r="I201" s="179"/>
      <c r="J201" s="180">
        <f>ROUND(I201*H201,2)</f>
        <v>0</v>
      </c>
      <c r="K201" s="176" t="s">
        <v>134</v>
      </c>
      <c r="L201" s="40"/>
      <c r="M201" s="181" t="s">
        <v>5</v>
      </c>
      <c r="N201" s="182" t="s">
        <v>40</v>
      </c>
      <c r="O201" s="41"/>
      <c r="P201" s="183">
        <f>O201*H201</f>
        <v>0</v>
      </c>
      <c r="Q201" s="183">
        <v>0</v>
      </c>
      <c r="R201" s="183">
        <f>Q201*H201</f>
        <v>0</v>
      </c>
      <c r="S201" s="183">
        <v>0</v>
      </c>
      <c r="T201" s="184">
        <f>S201*H201</f>
        <v>0</v>
      </c>
      <c r="AR201" s="23" t="s">
        <v>135</v>
      </c>
      <c r="AT201" s="23" t="s">
        <v>130</v>
      </c>
      <c r="AU201" s="23" t="s">
        <v>78</v>
      </c>
      <c r="AY201" s="23" t="s">
        <v>127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23" t="s">
        <v>74</v>
      </c>
      <c r="BK201" s="185">
        <f>ROUND(I201*H201,2)</f>
        <v>0</v>
      </c>
      <c r="BL201" s="23" t="s">
        <v>135</v>
      </c>
      <c r="BM201" s="23" t="s">
        <v>268</v>
      </c>
    </row>
    <row r="202" spans="2:65" s="11" customFormat="1">
      <c r="B202" s="186"/>
      <c r="D202" s="187" t="s">
        <v>137</v>
      </c>
      <c r="E202" s="188" t="s">
        <v>5</v>
      </c>
      <c r="F202" s="189" t="s">
        <v>269</v>
      </c>
      <c r="H202" s="190" t="s">
        <v>5</v>
      </c>
      <c r="I202" s="191"/>
      <c r="L202" s="186"/>
      <c r="M202" s="192"/>
      <c r="N202" s="193"/>
      <c r="O202" s="193"/>
      <c r="P202" s="193"/>
      <c r="Q202" s="193"/>
      <c r="R202" s="193"/>
      <c r="S202" s="193"/>
      <c r="T202" s="194"/>
      <c r="AT202" s="190" t="s">
        <v>137</v>
      </c>
      <c r="AU202" s="190" t="s">
        <v>78</v>
      </c>
      <c r="AV202" s="11" t="s">
        <v>74</v>
      </c>
      <c r="AW202" s="11" t="s">
        <v>33</v>
      </c>
      <c r="AX202" s="11" t="s">
        <v>69</v>
      </c>
      <c r="AY202" s="190" t="s">
        <v>127</v>
      </c>
    </row>
    <row r="203" spans="2:65" s="11" customFormat="1">
      <c r="B203" s="186"/>
      <c r="D203" s="187" t="s">
        <v>137</v>
      </c>
      <c r="E203" s="188" t="s">
        <v>5</v>
      </c>
      <c r="F203" s="189" t="s">
        <v>258</v>
      </c>
      <c r="H203" s="190" t="s">
        <v>5</v>
      </c>
      <c r="I203" s="191"/>
      <c r="L203" s="186"/>
      <c r="M203" s="192"/>
      <c r="N203" s="193"/>
      <c r="O203" s="193"/>
      <c r="P203" s="193"/>
      <c r="Q203" s="193"/>
      <c r="R203" s="193"/>
      <c r="S203" s="193"/>
      <c r="T203" s="194"/>
      <c r="AT203" s="190" t="s">
        <v>137</v>
      </c>
      <c r="AU203" s="190" t="s">
        <v>78</v>
      </c>
      <c r="AV203" s="11" t="s">
        <v>74</v>
      </c>
      <c r="AW203" s="11" t="s">
        <v>33</v>
      </c>
      <c r="AX203" s="11" t="s">
        <v>69</v>
      </c>
      <c r="AY203" s="190" t="s">
        <v>127</v>
      </c>
    </row>
    <row r="204" spans="2:65" s="11" customFormat="1">
      <c r="B204" s="186"/>
      <c r="D204" s="187" t="s">
        <v>137</v>
      </c>
      <c r="E204" s="188" t="s">
        <v>5</v>
      </c>
      <c r="F204" s="189" t="s">
        <v>270</v>
      </c>
      <c r="H204" s="190" t="s">
        <v>5</v>
      </c>
      <c r="I204" s="191"/>
      <c r="L204" s="186"/>
      <c r="M204" s="192"/>
      <c r="N204" s="193"/>
      <c r="O204" s="193"/>
      <c r="P204" s="193"/>
      <c r="Q204" s="193"/>
      <c r="R204" s="193"/>
      <c r="S204" s="193"/>
      <c r="T204" s="194"/>
      <c r="AT204" s="190" t="s">
        <v>137</v>
      </c>
      <c r="AU204" s="190" t="s">
        <v>78</v>
      </c>
      <c r="AV204" s="11" t="s">
        <v>74</v>
      </c>
      <c r="AW204" s="11" t="s">
        <v>33</v>
      </c>
      <c r="AX204" s="11" t="s">
        <v>69</v>
      </c>
      <c r="AY204" s="190" t="s">
        <v>127</v>
      </c>
    </row>
    <row r="205" spans="2:65" s="12" customFormat="1">
      <c r="B205" s="195"/>
      <c r="D205" s="204" t="s">
        <v>137</v>
      </c>
      <c r="E205" s="213" t="s">
        <v>5</v>
      </c>
      <c r="F205" s="214" t="s">
        <v>74</v>
      </c>
      <c r="H205" s="215">
        <v>1</v>
      </c>
      <c r="I205" s="199"/>
      <c r="L205" s="195"/>
      <c r="M205" s="200"/>
      <c r="N205" s="201"/>
      <c r="O205" s="201"/>
      <c r="P205" s="201"/>
      <c r="Q205" s="201"/>
      <c r="R205" s="201"/>
      <c r="S205" s="201"/>
      <c r="T205" s="202"/>
      <c r="AT205" s="196" t="s">
        <v>137</v>
      </c>
      <c r="AU205" s="196" t="s">
        <v>78</v>
      </c>
      <c r="AV205" s="12" t="s">
        <v>78</v>
      </c>
      <c r="AW205" s="12" t="s">
        <v>33</v>
      </c>
      <c r="AX205" s="12" t="s">
        <v>74</v>
      </c>
      <c r="AY205" s="196" t="s">
        <v>127</v>
      </c>
    </row>
    <row r="206" spans="2:65" s="1" customFormat="1" ht="22.5" customHeight="1">
      <c r="B206" s="173"/>
      <c r="C206" s="174" t="s">
        <v>271</v>
      </c>
      <c r="D206" s="174" t="s">
        <v>130</v>
      </c>
      <c r="E206" s="175" t="s">
        <v>272</v>
      </c>
      <c r="F206" s="176" t="s">
        <v>273</v>
      </c>
      <c r="G206" s="177" t="s">
        <v>255</v>
      </c>
      <c r="H206" s="178">
        <v>1</v>
      </c>
      <c r="I206" s="179"/>
      <c r="J206" s="180">
        <f>ROUND(I206*H206,2)</f>
        <v>0</v>
      </c>
      <c r="K206" s="176" t="s">
        <v>134</v>
      </c>
      <c r="L206" s="40"/>
      <c r="M206" s="181" t="s">
        <v>5</v>
      </c>
      <c r="N206" s="182" t="s">
        <v>40</v>
      </c>
      <c r="O206" s="41"/>
      <c r="P206" s="183">
        <f>O206*H206</f>
        <v>0</v>
      </c>
      <c r="Q206" s="183">
        <v>0</v>
      </c>
      <c r="R206" s="183">
        <f>Q206*H206</f>
        <v>0</v>
      </c>
      <c r="S206" s="183">
        <v>0</v>
      </c>
      <c r="T206" s="184">
        <f>S206*H206</f>
        <v>0</v>
      </c>
      <c r="AR206" s="23" t="s">
        <v>135</v>
      </c>
      <c r="AT206" s="23" t="s">
        <v>130</v>
      </c>
      <c r="AU206" s="23" t="s">
        <v>78</v>
      </c>
      <c r="AY206" s="23" t="s">
        <v>127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23" t="s">
        <v>74</v>
      </c>
      <c r="BK206" s="185">
        <f>ROUND(I206*H206,2)</f>
        <v>0</v>
      </c>
      <c r="BL206" s="23" t="s">
        <v>135</v>
      </c>
      <c r="BM206" s="23" t="s">
        <v>274</v>
      </c>
    </row>
    <row r="207" spans="2:65" s="11" customFormat="1">
      <c r="B207" s="186"/>
      <c r="D207" s="187" t="s">
        <v>137</v>
      </c>
      <c r="E207" s="188" t="s">
        <v>5</v>
      </c>
      <c r="F207" s="189" t="s">
        <v>275</v>
      </c>
      <c r="H207" s="190" t="s">
        <v>5</v>
      </c>
      <c r="I207" s="191"/>
      <c r="L207" s="186"/>
      <c r="M207" s="192"/>
      <c r="N207" s="193"/>
      <c r="O207" s="193"/>
      <c r="P207" s="193"/>
      <c r="Q207" s="193"/>
      <c r="R207" s="193"/>
      <c r="S207" s="193"/>
      <c r="T207" s="194"/>
      <c r="AT207" s="190" t="s">
        <v>137</v>
      </c>
      <c r="AU207" s="190" t="s">
        <v>78</v>
      </c>
      <c r="AV207" s="11" t="s">
        <v>74</v>
      </c>
      <c r="AW207" s="11" t="s">
        <v>33</v>
      </c>
      <c r="AX207" s="11" t="s">
        <v>69</v>
      </c>
      <c r="AY207" s="190" t="s">
        <v>127</v>
      </c>
    </row>
    <row r="208" spans="2:65" s="11" customFormat="1">
      <c r="B208" s="186"/>
      <c r="D208" s="187" t="s">
        <v>137</v>
      </c>
      <c r="E208" s="188" t="s">
        <v>5</v>
      </c>
      <c r="F208" s="189" t="s">
        <v>276</v>
      </c>
      <c r="H208" s="190" t="s">
        <v>5</v>
      </c>
      <c r="I208" s="191"/>
      <c r="L208" s="186"/>
      <c r="M208" s="192"/>
      <c r="N208" s="193"/>
      <c r="O208" s="193"/>
      <c r="P208" s="193"/>
      <c r="Q208" s="193"/>
      <c r="R208" s="193"/>
      <c r="S208" s="193"/>
      <c r="T208" s="194"/>
      <c r="AT208" s="190" t="s">
        <v>137</v>
      </c>
      <c r="AU208" s="190" t="s">
        <v>78</v>
      </c>
      <c r="AV208" s="11" t="s">
        <v>74</v>
      </c>
      <c r="AW208" s="11" t="s">
        <v>33</v>
      </c>
      <c r="AX208" s="11" t="s">
        <v>69</v>
      </c>
      <c r="AY208" s="190" t="s">
        <v>127</v>
      </c>
    </row>
    <row r="209" spans="2:65" s="12" customFormat="1">
      <c r="B209" s="195"/>
      <c r="D209" s="187" t="s">
        <v>137</v>
      </c>
      <c r="E209" s="196" t="s">
        <v>5</v>
      </c>
      <c r="F209" s="197" t="s">
        <v>74</v>
      </c>
      <c r="H209" s="198">
        <v>1</v>
      </c>
      <c r="I209" s="199"/>
      <c r="L209" s="195"/>
      <c r="M209" s="200"/>
      <c r="N209" s="201"/>
      <c r="O209" s="201"/>
      <c r="P209" s="201"/>
      <c r="Q209" s="201"/>
      <c r="R209" s="201"/>
      <c r="S209" s="201"/>
      <c r="T209" s="202"/>
      <c r="AT209" s="196" t="s">
        <v>137</v>
      </c>
      <c r="AU209" s="196" t="s">
        <v>78</v>
      </c>
      <c r="AV209" s="12" t="s">
        <v>78</v>
      </c>
      <c r="AW209" s="12" t="s">
        <v>33</v>
      </c>
      <c r="AX209" s="12" t="s">
        <v>69</v>
      </c>
      <c r="AY209" s="196" t="s">
        <v>127</v>
      </c>
    </row>
    <row r="210" spans="2:65" s="13" customFormat="1">
      <c r="B210" s="203"/>
      <c r="D210" s="187" t="s">
        <v>137</v>
      </c>
      <c r="E210" s="216" t="s">
        <v>5</v>
      </c>
      <c r="F210" s="217" t="s">
        <v>141</v>
      </c>
      <c r="H210" s="218">
        <v>1</v>
      </c>
      <c r="I210" s="208"/>
      <c r="L210" s="203"/>
      <c r="M210" s="209"/>
      <c r="N210" s="210"/>
      <c r="O210" s="210"/>
      <c r="P210" s="210"/>
      <c r="Q210" s="210"/>
      <c r="R210" s="210"/>
      <c r="S210" s="210"/>
      <c r="T210" s="211"/>
      <c r="AT210" s="212" t="s">
        <v>137</v>
      </c>
      <c r="AU210" s="212" t="s">
        <v>78</v>
      </c>
      <c r="AV210" s="13" t="s">
        <v>84</v>
      </c>
      <c r="AW210" s="13" t="s">
        <v>33</v>
      </c>
      <c r="AX210" s="13" t="s">
        <v>74</v>
      </c>
      <c r="AY210" s="212" t="s">
        <v>127</v>
      </c>
    </row>
    <row r="211" spans="2:65" s="10" customFormat="1" ht="29.85" customHeight="1">
      <c r="B211" s="159"/>
      <c r="D211" s="170" t="s">
        <v>68</v>
      </c>
      <c r="E211" s="171" t="s">
        <v>277</v>
      </c>
      <c r="F211" s="171" t="s">
        <v>278</v>
      </c>
      <c r="I211" s="162"/>
      <c r="J211" s="172">
        <f>BK211</f>
        <v>0</v>
      </c>
      <c r="L211" s="159"/>
      <c r="M211" s="164"/>
      <c r="N211" s="165"/>
      <c r="O211" s="165"/>
      <c r="P211" s="166">
        <f>SUM(P212:P217)</f>
        <v>0</v>
      </c>
      <c r="Q211" s="165"/>
      <c r="R211" s="166">
        <f>SUM(R212:R217)</f>
        <v>0</v>
      </c>
      <c r="S211" s="165"/>
      <c r="T211" s="167">
        <f>SUM(T212:T217)</f>
        <v>0</v>
      </c>
      <c r="AR211" s="160" t="s">
        <v>87</v>
      </c>
      <c r="AT211" s="168" t="s">
        <v>68</v>
      </c>
      <c r="AU211" s="168" t="s">
        <v>74</v>
      </c>
      <c r="AY211" s="160" t="s">
        <v>127</v>
      </c>
      <c r="BK211" s="169">
        <f>SUM(BK212:BK217)</f>
        <v>0</v>
      </c>
    </row>
    <row r="212" spans="2:65" s="1" customFormat="1" ht="22.5" customHeight="1">
      <c r="B212" s="173"/>
      <c r="C212" s="174" t="s">
        <v>279</v>
      </c>
      <c r="D212" s="174" t="s">
        <v>130</v>
      </c>
      <c r="E212" s="175" t="s">
        <v>280</v>
      </c>
      <c r="F212" s="176" t="s">
        <v>281</v>
      </c>
      <c r="G212" s="177" t="s">
        <v>133</v>
      </c>
      <c r="H212" s="178">
        <v>1</v>
      </c>
      <c r="I212" s="179"/>
      <c r="J212" s="180">
        <f>ROUND(I212*H212,2)</f>
        <v>0</v>
      </c>
      <c r="K212" s="176" t="s">
        <v>134</v>
      </c>
      <c r="L212" s="40"/>
      <c r="M212" s="181" t="s">
        <v>5</v>
      </c>
      <c r="N212" s="182" t="s">
        <v>40</v>
      </c>
      <c r="O212" s="41"/>
      <c r="P212" s="183">
        <f>O212*H212</f>
        <v>0</v>
      </c>
      <c r="Q212" s="183">
        <v>0</v>
      </c>
      <c r="R212" s="183">
        <f>Q212*H212</f>
        <v>0</v>
      </c>
      <c r="S212" s="183">
        <v>0</v>
      </c>
      <c r="T212" s="184">
        <f>S212*H212</f>
        <v>0</v>
      </c>
      <c r="AR212" s="23" t="s">
        <v>135</v>
      </c>
      <c r="AT212" s="23" t="s">
        <v>130</v>
      </c>
      <c r="AU212" s="23" t="s">
        <v>78</v>
      </c>
      <c r="AY212" s="23" t="s">
        <v>127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23" t="s">
        <v>74</v>
      </c>
      <c r="BK212" s="185">
        <f>ROUND(I212*H212,2)</f>
        <v>0</v>
      </c>
      <c r="BL212" s="23" t="s">
        <v>135</v>
      </c>
      <c r="BM212" s="23" t="s">
        <v>282</v>
      </c>
    </row>
    <row r="213" spans="2:65" s="11" customFormat="1">
      <c r="B213" s="186"/>
      <c r="D213" s="187" t="s">
        <v>137</v>
      </c>
      <c r="E213" s="188" t="s">
        <v>5</v>
      </c>
      <c r="F213" s="189" t="s">
        <v>283</v>
      </c>
      <c r="H213" s="190" t="s">
        <v>5</v>
      </c>
      <c r="I213" s="191"/>
      <c r="L213" s="186"/>
      <c r="M213" s="192"/>
      <c r="N213" s="193"/>
      <c r="O213" s="193"/>
      <c r="P213" s="193"/>
      <c r="Q213" s="193"/>
      <c r="R213" s="193"/>
      <c r="S213" s="193"/>
      <c r="T213" s="194"/>
      <c r="AT213" s="190" t="s">
        <v>137</v>
      </c>
      <c r="AU213" s="190" t="s">
        <v>78</v>
      </c>
      <c r="AV213" s="11" t="s">
        <v>74</v>
      </c>
      <c r="AW213" s="11" t="s">
        <v>33</v>
      </c>
      <c r="AX213" s="11" t="s">
        <v>69</v>
      </c>
      <c r="AY213" s="190" t="s">
        <v>127</v>
      </c>
    </row>
    <row r="214" spans="2:65" s="11" customFormat="1">
      <c r="B214" s="186"/>
      <c r="D214" s="187" t="s">
        <v>137</v>
      </c>
      <c r="E214" s="188" t="s">
        <v>5</v>
      </c>
      <c r="F214" s="189" t="s">
        <v>284</v>
      </c>
      <c r="H214" s="190" t="s">
        <v>5</v>
      </c>
      <c r="I214" s="191"/>
      <c r="L214" s="186"/>
      <c r="M214" s="192"/>
      <c r="N214" s="193"/>
      <c r="O214" s="193"/>
      <c r="P214" s="193"/>
      <c r="Q214" s="193"/>
      <c r="R214" s="193"/>
      <c r="S214" s="193"/>
      <c r="T214" s="194"/>
      <c r="AT214" s="190" t="s">
        <v>137</v>
      </c>
      <c r="AU214" s="190" t="s">
        <v>78</v>
      </c>
      <c r="AV214" s="11" t="s">
        <v>74</v>
      </c>
      <c r="AW214" s="11" t="s">
        <v>33</v>
      </c>
      <c r="AX214" s="11" t="s">
        <v>69</v>
      </c>
      <c r="AY214" s="190" t="s">
        <v>127</v>
      </c>
    </row>
    <row r="215" spans="2:65" s="11" customFormat="1">
      <c r="B215" s="186"/>
      <c r="D215" s="187" t="s">
        <v>137</v>
      </c>
      <c r="E215" s="188" t="s">
        <v>5</v>
      </c>
      <c r="F215" s="189" t="s">
        <v>285</v>
      </c>
      <c r="H215" s="190" t="s">
        <v>5</v>
      </c>
      <c r="I215" s="191"/>
      <c r="L215" s="186"/>
      <c r="M215" s="192"/>
      <c r="N215" s="193"/>
      <c r="O215" s="193"/>
      <c r="P215" s="193"/>
      <c r="Q215" s="193"/>
      <c r="R215" s="193"/>
      <c r="S215" s="193"/>
      <c r="T215" s="194"/>
      <c r="AT215" s="190" t="s">
        <v>137</v>
      </c>
      <c r="AU215" s="190" t="s">
        <v>78</v>
      </c>
      <c r="AV215" s="11" t="s">
        <v>74</v>
      </c>
      <c r="AW215" s="11" t="s">
        <v>33</v>
      </c>
      <c r="AX215" s="11" t="s">
        <v>69</v>
      </c>
      <c r="AY215" s="190" t="s">
        <v>127</v>
      </c>
    </row>
    <row r="216" spans="2:65" s="12" customFormat="1">
      <c r="B216" s="195"/>
      <c r="D216" s="187" t="s">
        <v>137</v>
      </c>
      <c r="E216" s="196" t="s">
        <v>5</v>
      </c>
      <c r="F216" s="197" t="s">
        <v>74</v>
      </c>
      <c r="H216" s="198">
        <v>1</v>
      </c>
      <c r="I216" s="199"/>
      <c r="L216" s="195"/>
      <c r="M216" s="200"/>
      <c r="N216" s="201"/>
      <c r="O216" s="201"/>
      <c r="P216" s="201"/>
      <c r="Q216" s="201"/>
      <c r="R216" s="201"/>
      <c r="S216" s="201"/>
      <c r="T216" s="202"/>
      <c r="AT216" s="196" t="s">
        <v>137</v>
      </c>
      <c r="AU216" s="196" t="s">
        <v>78</v>
      </c>
      <c r="AV216" s="12" t="s">
        <v>78</v>
      </c>
      <c r="AW216" s="12" t="s">
        <v>33</v>
      </c>
      <c r="AX216" s="12" t="s">
        <v>69</v>
      </c>
      <c r="AY216" s="196" t="s">
        <v>127</v>
      </c>
    </row>
    <row r="217" spans="2:65" s="13" customFormat="1">
      <c r="B217" s="203"/>
      <c r="D217" s="187" t="s">
        <v>137</v>
      </c>
      <c r="E217" s="216" t="s">
        <v>5</v>
      </c>
      <c r="F217" s="217" t="s">
        <v>141</v>
      </c>
      <c r="H217" s="218">
        <v>1</v>
      </c>
      <c r="I217" s="208"/>
      <c r="L217" s="203"/>
      <c r="M217" s="219"/>
      <c r="N217" s="220"/>
      <c r="O217" s="220"/>
      <c r="P217" s="220"/>
      <c r="Q217" s="220"/>
      <c r="R217" s="220"/>
      <c r="S217" s="220"/>
      <c r="T217" s="221"/>
      <c r="AT217" s="212" t="s">
        <v>137</v>
      </c>
      <c r="AU217" s="212" t="s">
        <v>78</v>
      </c>
      <c r="AV217" s="13" t="s">
        <v>84</v>
      </c>
      <c r="AW217" s="13" t="s">
        <v>33</v>
      </c>
      <c r="AX217" s="13" t="s">
        <v>74</v>
      </c>
      <c r="AY217" s="212" t="s">
        <v>127</v>
      </c>
    </row>
    <row r="218" spans="2:65" s="1" customFormat="1" ht="6.9" customHeight="1">
      <c r="B218" s="55"/>
      <c r="C218" s="56"/>
      <c r="D218" s="56"/>
      <c r="E218" s="56"/>
      <c r="F218" s="56"/>
      <c r="G218" s="56"/>
      <c r="H218" s="56"/>
      <c r="I218" s="126"/>
      <c r="J218" s="56"/>
      <c r="K218" s="56"/>
      <c r="L218" s="40"/>
    </row>
  </sheetData>
  <autoFilter ref="C80:K217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96"/>
  <sheetViews>
    <sheetView showGridLines="0" topLeftCell="B1" workbookViewId="0">
      <pane ySplit="1" topLeftCell="A2" activePane="bottomLeft" state="frozen"/>
      <selection pane="bottomLeft" activeCell="J586" sqref="J586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8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93</v>
      </c>
      <c r="G1" s="359" t="s">
        <v>94</v>
      </c>
      <c r="H1" s="359"/>
      <c r="I1" s="102"/>
      <c r="J1" s="101" t="s">
        <v>95</v>
      </c>
      <c r="K1" s="100" t="s">
        <v>96</v>
      </c>
      <c r="L1" s="101" t="s">
        <v>97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80</v>
      </c>
    </row>
    <row r="3" spans="1:70" ht="6.9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78</v>
      </c>
    </row>
    <row r="4" spans="1:70" ht="36.9" customHeight="1">
      <c r="B4" s="27"/>
      <c r="C4" s="28"/>
      <c r="D4" s="29" t="s">
        <v>98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3.2">
      <c r="B6" s="27"/>
      <c r="C6" s="28"/>
      <c r="D6" s="36" t="s">
        <v>18</v>
      </c>
      <c r="E6" s="28"/>
      <c r="F6" s="28"/>
      <c r="G6" s="28"/>
      <c r="H6" s="28"/>
      <c r="I6" s="104"/>
      <c r="J6" s="28"/>
      <c r="K6" s="30"/>
    </row>
    <row r="7" spans="1:70" ht="22.5" customHeight="1">
      <c r="B7" s="27"/>
      <c r="C7" s="28"/>
      <c r="D7" s="28"/>
      <c r="E7" s="360" t="str">
        <f>'Rekapitulace stavby'!K6</f>
        <v>Modernizace silnice II-311 Nepomuky Horní Čermná</v>
      </c>
      <c r="F7" s="361"/>
      <c r="G7" s="361"/>
      <c r="H7" s="361"/>
      <c r="I7" s="104"/>
      <c r="J7" s="28"/>
      <c r="K7" s="30"/>
    </row>
    <row r="8" spans="1:70" s="1" customFormat="1" ht="13.2">
      <c r="B8" s="40"/>
      <c r="C8" s="41"/>
      <c r="D8" s="36" t="s">
        <v>99</v>
      </c>
      <c r="E8" s="41"/>
      <c r="F8" s="41"/>
      <c r="G8" s="41"/>
      <c r="H8" s="41"/>
      <c r="I8" s="105"/>
      <c r="J8" s="41"/>
      <c r="K8" s="44"/>
    </row>
    <row r="9" spans="1:70" s="1" customFormat="1" ht="36.9" customHeight="1">
      <c r="B9" s="40"/>
      <c r="C9" s="41"/>
      <c r="D9" s="41"/>
      <c r="E9" s="362" t="s">
        <v>286</v>
      </c>
      <c r="F9" s="363"/>
      <c r="G9" s="363"/>
      <c r="H9" s="363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>
      <c r="B11" s="40"/>
      <c r="C11" s="41"/>
      <c r="D11" s="36" t="s">
        <v>20</v>
      </c>
      <c r="E11" s="41"/>
      <c r="F11" s="34" t="s">
        <v>5</v>
      </c>
      <c r="G11" s="41"/>
      <c r="H11" s="41"/>
      <c r="I11" s="106" t="s">
        <v>21</v>
      </c>
      <c r="J11" s="34" t="s">
        <v>5</v>
      </c>
      <c r="K11" s="44"/>
    </row>
    <row r="12" spans="1:70" s="1" customFormat="1" ht="14.4" customHeight="1">
      <c r="B12" s="40"/>
      <c r="C12" s="41"/>
      <c r="D12" s="36" t="s">
        <v>22</v>
      </c>
      <c r="E12" s="41"/>
      <c r="F12" s="34" t="s">
        <v>23</v>
      </c>
      <c r="G12" s="41"/>
      <c r="H12" s="41"/>
      <c r="I12" s="106" t="s">
        <v>24</v>
      </c>
      <c r="J12" s="107" t="str">
        <f>'Rekapitulace stavby'!AN8</f>
        <v>12. 7. 2017</v>
      </c>
      <c r="K12" s="44"/>
    </row>
    <row r="13" spans="1:70" s="1" customFormat="1" ht="10.8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>
      <c r="B14" s="40"/>
      <c r="C14" s="41"/>
      <c r="D14" s="36" t="s">
        <v>26</v>
      </c>
      <c r="E14" s="41"/>
      <c r="F14" s="41"/>
      <c r="G14" s="41"/>
      <c r="H14" s="41"/>
      <c r="I14" s="106" t="s">
        <v>27</v>
      </c>
      <c r="J14" s="34" t="s">
        <v>5</v>
      </c>
      <c r="K14" s="44"/>
    </row>
    <row r="15" spans="1:70" s="1" customFormat="1" ht="18" customHeight="1">
      <c r="B15" s="40"/>
      <c r="C15" s="41"/>
      <c r="D15" s="41"/>
      <c r="E15" s="34" t="s">
        <v>28</v>
      </c>
      <c r="F15" s="41"/>
      <c r="G15" s="41"/>
      <c r="H15" s="41"/>
      <c r="I15" s="106" t="s">
        <v>29</v>
      </c>
      <c r="J15" s="34" t="s">
        <v>5</v>
      </c>
      <c r="K15" s="44"/>
    </row>
    <row r="16" spans="1:70" s="1" customFormat="1" ht="6.9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>
      <c r="B17" s="40"/>
      <c r="C17" s="41"/>
      <c r="D17" s="36" t="s">
        <v>30</v>
      </c>
      <c r="E17" s="41"/>
      <c r="F17" s="41"/>
      <c r="G17" s="41"/>
      <c r="H17" s="41"/>
      <c r="I17" s="106" t="s">
        <v>27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>Ing.Martin Krejčí</v>
      </c>
      <c r="F18" s="41"/>
      <c r="G18" s="41"/>
      <c r="H18" s="41"/>
      <c r="I18" s="106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>
      <c r="B20" s="40"/>
      <c r="C20" s="41"/>
      <c r="D20" s="36" t="s">
        <v>31</v>
      </c>
      <c r="E20" s="41"/>
      <c r="F20" s="41"/>
      <c r="G20" s="41"/>
      <c r="H20" s="41"/>
      <c r="I20" s="106" t="s">
        <v>27</v>
      </c>
      <c r="J20" s="34" t="s">
        <v>5</v>
      </c>
      <c r="K20" s="44"/>
    </row>
    <row r="21" spans="2:11" s="1" customFormat="1" ht="18" customHeight="1">
      <c r="B21" s="40"/>
      <c r="C21" s="41"/>
      <c r="D21" s="41"/>
      <c r="E21" s="34" t="s">
        <v>32</v>
      </c>
      <c r="F21" s="41"/>
      <c r="G21" s="41"/>
      <c r="H21" s="41"/>
      <c r="I21" s="106" t="s">
        <v>29</v>
      </c>
      <c r="J21" s="34" t="s">
        <v>5</v>
      </c>
      <c r="K21" s="44"/>
    </row>
    <row r="22" spans="2:11" s="1" customFormat="1" ht="6.9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>
      <c r="B23" s="40"/>
      <c r="C23" s="41"/>
      <c r="D23" s="36" t="s">
        <v>34</v>
      </c>
      <c r="E23" s="41"/>
      <c r="F23" s="41"/>
      <c r="G23" s="41"/>
      <c r="H23" s="41"/>
      <c r="I23" s="105"/>
      <c r="J23" s="41"/>
      <c r="K23" s="44"/>
    </row>
    <row r="24" spans="2:11" s="6" customFormat="1" ht="22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35</v>
      </c>
      <c r="E27" s="41"/>
      <c r="F27" s="41"/>
      <c r="G27" s="41"/>
      <c r="H27" s="41"/>
      <c r="I27" s="105"/>
      <c r="J27" s="115">
        <f>ROUND(J85,2)</f>
        <v>0</v>
      </c>
      <c r="K27" s="44"/>
    </row>
    <row r="28" spans="2:11" s="1" customFormat="1" ht="6.9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>
      <c r="B29" s="40"/>
      <c r="C29" s="41"/>
      <c r="D29" s="41"/>
      <c r="E29" s="41"/>
      <c r="F29" s="45" t="s">
        <v>37</v>
      </c>
      <c r="G29" s="41"/>
      <c r="H29" s="41"/>
      <c r="I29" s="116" t="s">
        <v>36</v>
      </c>
      <c r="J29" s="45" t="s">
        <v>38</v>
      </c>
      <c r="K29" s="44"/>
    </row>
    <row r="30" spans="2:11" s="1" customFormat="1" ht="14.4" customHeight="1">
      <c r="B30" s="40"/>
      <c r="C30" s="41"/>
      <c r="D30" s="48" t="s">
        <v>39</v>
      </c>
      <c r="E30" s="48" t="s">
        <v>40</v>
      </c>
      <c r="F30" s="117">
        <f>ROUND(SUM(BE85:BE595), 2)</f>
        <v>0</v>
      </c>
      <c r="G30" s="41"/>
      <c r="H30" s="41"/>
      <c r="I30" s="118">
        <v>0.21</v>
      </c>
      <c r="J30" s="117">
        <f>ROUND(ROUND((SUM(BE85:BE595)), 2)*I30, 2)</f>
        <v>0</v>
      </c>
      <c r="K30" s="44"/>
    </row>
    <row r="31" spans="2:11" s="1" customFormat="1" ht="14.4" customHeight="1">
      <c r="B31" s="40"/>
      <c r="C31" s="41"/>
      <c r="D31" s="41"/>
      <c r="E31" s="48" t="s">
        <v>41</v>
      </c>
      <c r="F31" s="117">
        <f>ROUND(SUM(BF85:BF595), 2)</f>
        <v>0</v>
      </c>
      <c r="G31" s="41"/>
      <c r="H31" s="41"/>
      <c r="I31" s="118">
        <v>0.15</v>
      </c>
      <c r="J31" s="117">
        <f>ROUND(ROUND((SUM(BF85:BF595)), 2)*I31, 2)</f>
        <v>0</v>
      </c>
      <c r="K31" s="44"/>
    </row>
    <row r="32" spans="2:11" s="1" customFormat="1" ht="14.4" hidden="1" customHeight="1">
      <c r="B32" s="40"/>
      <c r="C32" s="41"/>
      <c r="D32" s="41"/>
      <c r="E32" s="48" t="s">
        <v>42</v>
      </c>
      <c r="F32" s="117">
        <f>ROUND(SUM(BG85:BG595),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>
      <c r="B33" s="40"/>
      <c r="C33" s="41"/>
      <c r="D33" s="41"/>
      <c r="E33" s="48" t="s">
        <v>43</v>
      </c>
      <c r="F33" s="117">
        <f>ROUND(SUM(BH85:BH595),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>
      <c r="B34" s="40"/>
      <c r="C34" s="41"/>
      <c r="D34" s="41"/>
      <c r="E34" s="48" t="s">
        <v>44</v>
      </c>
      <c r="F34" s="117">
        <f>ROUND(SUM(BI85:BI595),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45</v>
      </c>
      <c r="E36" s="70"/>
      <c r="F36" s="70"/>
      <c r="G36" s="121" t="s">
        <v>46</v>
      </c>
      <c r="H36" s="122" t="s">
        <v>47</v>
      </c>
      <c r="I36" s="123"/>
      <c r="J36" s="124">
        <f>SUM(J27:J34)</f>
        <v>0</v>
      </c>
      <c r="K36" s="125"/>
    </row>
    <row r="37" spans="2:11" s="1" customFormat="1" ht="14.4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" customHeight="1">
      <c r="B42" s="40"/>
      <c r="C42" s="29" t="s">
        <v>101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>
      <c r="B44" s="40"/>
      <c r="C44" s="36" t="s">
        <v>18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22.5" customHeight="1">
      <c r="B45" s="40"/>
      <c r="C45" s="41"/>
      <c r="D45" s="41"/>
      <c r="E45" s="360" t="str">
        <f>E7</f>
        <v>Modernizace silnice II-311 Nepomuky Horní Čermná</v>
      </c>
      <c r="F45" s="361"/>
      <c r="G45" s="361"/>
      <c r="H45" s="361"/>
      <c r="I45" s="105"/>
      <c r="J45" s="41"/>
      <c r="K45" s="44"/>
    </row>
    <row r="46" spans="2:11" s="1" customFormat="1" ht="14.4" customHeight="1">
      <c r="B46" s="40"/>
      <c r="C46" s="36" t="s">
        <v>99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23.25" customHeight="1">
      <c r="B47" s="40"/>
      <c r="C47" s="41"/>
      <c r="D47" s="41"/>
      <c r="E47" s="362" t="str">
        <f>E9</f>
        <v>2 - SO 101 Úpravy silnice II/311 - aktivity hlavní</v>
      </c>
      <c r="F47" s="363"/>
      <c r="G47" s="363"/>
      <c r="H47" s="363"/>
      <c r="I47" s="105"/>
      <c r="J47" s="41"/>
      <c r="K47" s="44"/>
    </row>
    <row r="48" spans="2:11" s="1" customFormat="1" ht="6.9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22</v>
      </c>
      <c r="D49" s="41"/>
      <c r="E49" s="41"/>
      <c r="F49" s="34" t="str">
        <f>F12</f>
        <v xml:space="preserve"> </v>
      </c>
      <c r="G49" s="41"/>
      <c r="H49" s="41"/>
      <c r="I49" s="106" t="s">
        <v>24</v>
      </c>
      <c r="J49" s="107" t="str">
        <f>IF(J12="","",J12)</f>
        <v>12. 7. 2017</v>
      </c>
      <c r="K49" s="44"/>
    </row>
    <row r="50" spans="2:47" s="1" customFormat="1" ht="6.9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3.2">
      <c r="B51" s="40"/>
      <c r="C51" s="36" t="s">
        <v>26</v>
      </c>
      <c r="D51" s="41"/>
      <c r="E51" s="41"/>
      <c r="F51" s="34" t="str">
        <f>E15</f>
        <v>Pardubický kraj Komenského náměstí 125,Pardubice</v>
      </c>
      <c r="G51" s="41"/>
      <c r="H51" s="41"/>
      <c r="I51" s="106" t="s">
        <v>31</v>
      </c>
      <c r="J51" s="34" t="str">
        <f>E21</f>
        <v>HaskoningDHV Czech Republic,spol.s.r.o.,</v>
      </c>
      <c r="K51" s="44"/>
    </row>
    <row r="52" spans="2:47" s="1" customFormat="1" ht="14.4" customHeight="1">
      <c r="B52" s="40"/>
      <c r="C52" s="36" t="s">
        <v>30</v>
      </c>
      <c r="D52" s="41"/>
      <c r="E52" s="41"/>
      <c r="F52" s="34" t="str">
        <f>IF(E18="","",E18)</f>
        <v>Ing.Martin Krejčí</v>
      </c>
      <c r="G52" s="41"/>
      <c r="H52" s="41"/>
      <c r="I52" s="105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102</v>
      </c>
      <c r="D54" s="119"/>
      <c r="E54" s="119"/>
      <c r="F54" s="119"/>
      <c r="G54" s="119"/>
      <c r="H54" s="119"/>
      <c r="I54" s="130"/>
      <c r="J54" s="131" t="s">
        <v>103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104</v>
      </c>
      <c r="D56" s="41"/>
      <c r="E56" s="41"/>
      <c r="F56" s="41"/>
      <c r="G56" s="41"/>
      <c r="H56" s="41"/>
      <c r="I56" s="105"/>
      <c r="J56" s="115">
        <f>J85</f>
        <v>0</v>
      </c>
      <c r="K56" s="44"/>
      <c r="AU56" s="23" t="s">
        <v>105</v>
      </c>
    </row>
    <row r="57" spans="2:47" s="7" customFormat="1" ht="24.9" customHeight="1">
      <c r="B57" s="134"/>
      <c r="C57" s="135"/>
      <c r="D57" s="136" t="s">
        <v>287</v>
      </c>
      <c r="E57" s="137"/>
      <c r="F57" s="137"/>
      <c r="G57" s="137"/>
      <c r="H57" s="137"/>
      <c r="I57" s="138"/>
      <c r="J57" s="139">
        <f>J86</f>
        <v>0</v>
      </c>
      <c r="K57" s="140"/>
    </row>
    <row r="58" spans="2:47" s="8" customFormat="1" ht="19.95" customHeight="1">
      <c r="B58" s="141"/>
      <c r="C58" s="142"/>
      <c r="D58" s="143" t="s">
        <v>288</v>
      </c>
      <c r="E58" s="144"/>
      <c r="F58" s="144"/>
      <c r="G58" s="144"/>
      <c r="H58" s="144"/>
      <c r="I58" s="145"/>
      <c r="J58" s="146">
        <f>J87</f>
        <v>0</v>
      </c>
      <c r="K58" s="147"/>
    </row>
    <row r="59" spans="2:47" s="8" customFormat="1" ht="19.95" customHeight="1">
      <c r="B59" s="141"/>
      <c r="C59" s="142"/>
      <c r="D59" s="143" t="s">
        <v>289</v>
      </c>
      <c r="E59" s="144"/>
      <c r="F59" s="144"/>
      <c r="G59" s="144"/>
      <c r="H59" s="144"/>
      <c r="I59" s="145"/>
      <c r="J59" s="146">
        <f>J229</f>
        <v>0</v>
      </c>
      <c r="K59" s="147"/>
    </row>
    <row r="60" spans="2:47" s="8" customFormat="1" ht="19.95" customHeight="1">
      <c r="B60" s="141"/>
      <c r="C60" s="142"/>
      <c r="D60" s="143" t="s">
        <v>290</v>
      </c>
      <c r="E60" s="144"/>
      <c r="F60" s="144"/>
      <c r="G60" s="144"/>
      <c r="H60" s="144"/>
      <c r="I60" s="145"/>
      <c r="J60" s="146">
        <f>J243</f>
        <v>0</v>
      </c>
      <c r="K60" s="147"/>
    </row>
    <row r="61" spans="2:47" s="8" customFormat="1" ht="19.95" customHeight="1">
      <c r="B61" s="141"/>
      <c r="C61" s="142"/>
      <c r="D61" s="143" t="s">
        <v>291</v>
      </c>
      <c r="E61" s="144"/>
      <c r="F61" s="144"/>
      <c r="G61" s="144"/>
      <c r="H61" s="144"/>
      <c r="I61" s="145"/>
      <c r="J61" s="146">
        <f>J282</f>
        <v>0</v>
      </c>
      <c r="K61" s="147"/>
    </row>
    <row r="62" spans="2:47" s="8" customFormat="1" ht="19.95" customHeight="1">
      <c r="B62" s="141"/>
      <c r="C62" s="142"/>
      <c r="D62" s="143" t="s">
        <v>292</v>
      </c>
      <c r="E62" s="144"/>
      <c r="F62" s="144"/>
      <c r="G62" s="144"/>
      <c r="H62" s="144"/>
      <c r="I62" s="145"/>
      <c r="J62" s="146">
        <f>J354</f>
        <v>0</v>
      </c>
      <c r="K62" s="147"/>
    </row>
    <row r="63" spans="2:47" s="8" customFormat="1" ht="19.95" customHeight="1">
      <c r="B63" s="141"/>
      <c r="C63" s="142"/>
      <c r="D63" s="143" t="s">
        <v>293</v>
      </c>
      <c r="E63" s="144"/>
      <c r="F63" s="144"/>
      <c r="G63" s="144"/>
      <c r="H63" s="144"/>
      <c r="I63" s="145"/>
      <c r="J63" s="146">
        <f>J459</f>
        <v>0</v>
      </c>
      <c r="K63" s="147"/>
    </row>
    <row r="64" spans="2:47" s="8" customFormat="1" ht="19.95" customHeight="1">
      <c r="B64" s="141"/>
      <c r="C64" s="142"/>
      <c r="D64" s="143" t="s">
        <v>294</v>
      </c>
      <c r="E64" s="144"/>
      <c r="F64" s="144"/>
      <c r="G64" s="144"/>
      <c r="H64" s="144"/>
      <c r="I64" s="145"/>
      <c r="J64" s="146">
        <f>J586</f>
        <v>0</v>
      </c>
      <c r="K64" s="147"/>
    </row>
    <row r="65" spans="2:12" s="8" customFormat="1" ht="19.95" customHeight="1">
      <c r="B65" s="141"/>
      <c r="C65" s="142"/>
      <c r="D65" s="143" t="s">
        <v>295</v>
      </c>
      <c r="E65" s="144"/>
      <c r="F65" s="144"/>
      <c r="G65" s="144"/>
      <c r="H65" s="144"/>
      <c r="I65" s="145"/>
      <c r="J65" s="146">
        <f>J594</f>
        <v>0</v>
      </c>
      <c r="K65" s="147"/>
    </row>
    <row r="66" spans="2:12" s="1" customFormat="1" ht="21.75" customHeight="1">
      <c r="B66" s="40"/>
      <c r="C66" s="41"/>
      <c r="D66" s="41"/>
      <c r="E66" s="41"/>
      <c r="F66" s="41"/>
      <c r="G66" s="41"/>
      <c r="H66" s="41"/>
      <c r="I66" s="105"/>
      <c r="J66" s="41"/>
      <c r="K66" s="44"/>
    </row>
    <row r="67" spans="2:12" s="1" customFormat="1" ht="6.9" customHeight="1">
      <c r="B67" s="55"/>
      <c r="C67" s="56"/>
      <c r="D67" s="56"/>
      <c r="E67" s="56"/>
      <c r="F67" s="56"/>
      <c r="G67" s="56"/>
      <c r="H67" s="56"/>
      <c r="I67" s="126"/>
      <c r="J67" s="56"/>
      <c r="K67" s="57"/>
    </row>
    <row r="71" spans="2:12" s="1" customFormat="1" ht="6.9" customHeight="1">
      <c r="B71" s="58"/>
      <c r="C71" s="59"/>
      <c r="D71" s="59"/>
      <c r="E71" s="59"/>
      <c r="F71" s="59"/>
      <c r="G71" s="59"/>
      <c r="H71" s="59"/>
      <c r="I71" s="127"/>
      <c r="J71" s="59"/>
      <c r="K71" s="59"/>
      <c r="L71" s="40"/>
    </row>
    <row r="72" spans="2:12" s="1" customFormat="1" ht="36.9" customHeight="1">
      <c r="B72" s="40"/>
      <c r="C72" s="60" t="s">
        <v>111</v>
      </c>
      <c r="L72" s="40"/>
    </row>
    <row r="73" spans="2:12" s="1" customFormat="1" ht="6.9" customHeight="1">
      <c r="B73" s="40"/>
      <c r="L73" s="40"/>
    </row>
    <row r="74" spans="2:12" s="1" customFormat="1" ht="14.4" customHeight="1">
      <c r="B74" s="40"/>
      <c r="C74" s="62" t="s">
        <v>18</v>
      </c>
      <c r="L74" s="40"/>
    </row>
    <row r="75" spans="2:12" s="1" customFormat="1" ht="22.5" customHeight="1">
      <c r="B75" s="40"/>
      <c r="E75" s="356" t="str">
        <f>E7</f>
        <v>Modernizace silnice II-311 Nepomuky Horní Čermná</v>
      </c>
      <c r="F75" s="357"/>
      <c r="G75" s="357"/>
      <c r="H75" s="357"/>
      <c r="L75" s="40"/>
    </row>
    <row r="76" spans="2:12" s="1" customFormat="1" ht="14.4" customHeight="1">
      <c r="B76" s="40"/>
      <c r="C76" s="62" t="s">
        <v>99</v>
      </c>
      <c r="L76" s="40"/>
    </row>
    <row r="77" spans="2:12" s="1" customFormat="1" ht="23.25" customHeight="1">
      <c r="B77" s="40"/>
      <c r="E77" s="326" t="str">
        <f>E9</f>
        <v>2 - SO 101 Úpravy silnice II/311 - aktivity hlavní</v>
      </c>
      <c r="F77" s="358"/>
      <c r="G77" s="358"/>
      <c r="H77" s="358"/>
      <c r="L77" s="40"/>
    </row>
    <row r="78" spans="2:12" s="1" customFormat="1" ht="6.9" customHeight="1">
      <c r="B78" s="40"/>
      <c r="L78" s="40"/>
    </row>
    <row r="79" spans="2:12" s="1" customFormat="1" ht="18" customHeight="1">
      <c r="B79" s="40"/>
      <c r="C79" s="62" t="s">
        <v>22</v>
      </c>
      <c r="F79" s="148" t="str">
        <f>F12</f>
        <v xml:space="preserve"> </v>
      </c>
      <c r="I79" s="149" t="s">
        <v>24</v>
      </c>
      <c r="J79" s="66" t="str">
        <f>IF(J12="","",J12)</f>
        <v>12. 7. 2017</v>
      </c>
      <c r="L79" s="40"/>
    </row>
    <row r="80" spans="2:12" s="1" customFormat="1" ht="6.9" customHeight="1">
      <c r="B80" s="40"/>
      <c r="L80" s="40"/>
    </row>
    <row r="81" spans="2:65" s="1" customFormat="1" ht="13.2">
      <c r="B81" s="40"/>
      <c r="C81" s="62" t="s">
        <v>26</v>
      </c>
      <c r="F81" s="148" t="str">
        <f>E15</f>
        <v>Pardubický kraj Komenského náměstí 125,Pardubice</v>
      </c>
      <c r="I81" s="149" t="s">
        <v>31</v>
      </c>
      <c r="J81" s="148" t="str">
        <f>E21</f>
        <v>HaskoningDHV Czech Republic,spol.s.r.o.,</v>
      </c>
      <c r="L81" s="40"/>
    </row>
    <row r="82" spans="2:65" s="1" customFormat="1" ht="14.4" customHeight="1">
      <c r="B82" s="40"/>
      <c r="C82" s="62" t="s">
        <v>30</v>
      </c>
      <c r="F82" s="148" t="str">
        <f>IF(E18="","",E18)</f>
        <v>Ing.Martin Krejčí</v>
      </c>
      <c r="L82" s="40"/>
    </row>
    <row r="83" spans="2:65" s="1" customFormat="1" ht="10.35" customHeight="1">
      <c r="B83" s="40"/>
      <c r="L83" s="40"/>
    </row>
    <row r="84" spans="2:65" s="9" customFormat="1" ht="29.25" customHeight="1">
      <c r="B84" s="150"/>
      <c r="C84" s="151" t="s">
        <v>112</v>
      </c>
      <c r="D84" s="152" t="s">
        <v>54</v>
      </c>
      <c r="E84" s="152" t="s">
        <v>50</v>
      </c>
      <c r="F84" s="152" t="s">
        <v>113</v>
      </c>
      <c r="G84" s="152" t="s">
        <v>114</v>
      </c>
      <c r="H84" s="152" t="s">
        <v>115</v>
      </c>
      <c r="I84" s="153" t="s">
        <v>116</v>
      </c>
      <c r="J84" s="152" t="s">
        <v>103</v>
      </c>
      <c r="K84" s="154" t="s">
        <v>117</v>
      </c>
      <c r="L84" s="150"/>
      <c r="M84" s="72" t="s">
        <v>118</v>
      </c>
      <c r="N84" s="73" t="s">
        <v>39</v>
      </c>
      <c r="O84" s="73" t="s">
        <v>119</v>
      </c>
      <c r="P84" s="73" t="s">
        <v>120</v>
      </c>
      <c r="Q84" s="73" t="s">
        <v>121</v>
      </c>
      <c r="R84" s="73" t="s">
        <v>122</v>
      </c>
      <c r="S84" s="73" t="s">
        <v>123</v>
      </c>
      <c r="T84" s="74" t="s">
        <v>124</v>
      </c>
    </row>
    <row r="85" spans="2:65" s="1" customFormat="1" ht="29.25" customHeight="1">
      <c r="B85" s="40"/>
      <c r="C85" s="76" t="s">
        <v>104</v>
      </c>
      <c r="J85" s="155">
        <f>BK85</f>
        <v>0</v>
      </c>
      <c r="L85" s="40"/>
      <c r="M85" s="75"/>
      <c r="N85" s="67"/>
      <c r="O85" s="67"/>
      <c r="P85" s="156">
        <f>P86</f>
        <v>0</v>
      </c>
      <c r="Q85" s="67"/>
      <c r="R85" s="156">
        <f>R86</f>
        <v>1097.3344048600002</v>
      </c>
      <c r="S85" s="67"/>
      <c r="T85" s="157">
        <f>T86</f>
        <v>1543.3269999999998</v>
      </c>
      <c r="AT85" s="23" t="s">
        <v>68</v>
      </c>
      <c r="AU85" s="23" t="s">
        <v>105</v>
      </c>
      <c r="BK85" s="158">
        <f>BK86</f>
        <v>0</v>
      </c>
    </row>
    <row r="86" spans="2:65" s="10" customFormat="1" ht="37.35" customHeight="1">
      <c r="B86" s="159"/>
      <c r="D86" s="160" t="s">
        <v>68</v>
      </c>
      <c r="E86" s="161" t="s">
        <v>296</v>
      </c>
      <c r="F86" s="161" t="s">
        <v>297</v>
      </c>
      <c r="I86" s="162"/>
      <c r="J86" s="163">
        <f>BK86</f>
        <v>0</v>
      </c>
      <c r="L86" s="159"/>
      <c r="M86" s="164"/>
      <c r="N86" s="165"/>
      <c r="O86" s="165"/>
      <c r="P86" s="166">
        <f>P87+P229+P243+P282+P354+P459+P586+P594</f>
        <v>0</v>
      </c>
      <c r="Q86" s="165"/>
      <c r="R86" s="166">
        <f>R87+R229+R243+R282+R354+R459+R586+R594</f>
        <v>1097.3344048600002</v>
      </c>
      <c r="S86" s="165"/>
      <c r="T86" s="167">
        <f>T87+T229+T243+T282+T354+T459+T586+T594</f>
        <v>1543.3269999999998</v>
      </c>
      <c r="AR86" s="160" t="s">
        <v>74</v>
      </c>
      <c r="AT86" s="168" t="s">
        <v>68</v>
      </c>
      <c r="AU86" s="168" t="s">
        <v>69</v>
      </c>
      <c r="AY86" s="160" t="s">
        <v>127</v>
      </c>
      <c r="BK86" s="169">
        <f>BK87+BK229+BK243+BK282+BK354+BK459+BK586+BK594</f>
        <v>0</v>
      </c>
    </row>
    <row r="87" spans="2:65" s="10" customFormat="1" ht="19.95" customHeight="1">
      <c r="B87" s="159"/>
      <c r="D87" s="170" t="s">
        <v>68</v>
      </c>
      <c r="E87" s="171" t="s">
        <v>74</v>
      </c>
      <c r="F87" s="171" t="s">
        <v>298</v>
      </c>
      <c r="I87" s="162"/>
      <c r="J87" s="172">
        <f>BK87</f>
        <v>0</v>
      </c>
      <c r="L87" s="159"/>
      <c r="M87" s="164"/>
      <c r="N87" s="165"/>
      <c r="O87" s="165"/>
      <c r="P87" s="166">
        <f>SUM(P88:P228)</f>
        <v>0</v>
      </c>
      <c r="Q87" s="165"/>
      <c r="R87" s="166">
        <f>SUM(R88:R228)</f>
        <v>507.95188280000002</v>
      </c>
      <c r="S87" s="165"/>
      <c r="T87" s="167">
        <f>SUM(T88:T228)</f>
        <v>1542.8229999999999</v>
      </c>
      <c r="AR87" s="160" t="s">
        <v>74</v>
      </c>
      <c r="AT87" s="168" t="s">
        <v>68</v>
      </c>
      <c r="AU87" s="168" t="s">
        <v>74</v>
      </c>
      <c r="AY87" s="160" t="s">
        <v>127</v>
      </c>
      <c r="BK87" s="169">
        <f>SUM(BK88:BK228)</f>
        <v>0</v>
      </c>
    </row>
    <row r="88" spans="2:65" s="1" customFormat="1" ht="44.25" customHeight="1">
      <c r="B88" s="173"/>
      <c r="C88" s="174" t="s">
        <v>74</v>
      </c>
      <c r="D88" s="174" t="s">
        <v>130</v>
      </c>
      <c r="E88" s="175" t="s">
        <v>299</v>
      </c>
      <c r="F88" s="176" t="s">
        <v>300</v>
      </c>
      <c r="G88" s="177" t="s">
        <v>301</v>
      </c>
      <c r="H88" s="178">
        <v>125</v>
      </c>
      <c r="I88" s="179"/>
      <c r="J88" s="180">
        <f>ROUND(I88*H88,2)</f>
        <v>0</v>
      </c>
      <c r="K88" s="176" t="s">
        <v>134</v>
      </c>
      <c r="L88" s="40"/>
      <c r="M88" s="181" t="s">
        <v>5</v>
      </c>
      <c r="N88" s="182" t="s">
        <v>40</v>
      </c>
      <c r="O88" s="41"/>
      <c r="P88" s="183">
        <f>O88*H88</f>
        <v>0</v>
      </c>
      <c r="Q88" s="183">
        <v>0</v>
      </c>
      <c r="R88" s="183">
        <f>Q88*H88</f>
        <v>0</v>
      </c>
      <c r="S88" s="183">
        <v>0.75</v>
      </c>
      <c r="T88" s="184">
        <f>S88*H88</f>
        <v>93.75</v>
      </c>
      <c r="AR88" s="23" t="s">
        <v>84</v>
      </c>
      <c r="AT88" s="23" t="s">
        <v>130</v>
      </c>
      <c r="AU88" s="23" t="s">
        <v>78</v>
      </c>
      <c r="AY88" s="23" t="s">
        <v>127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23" t="s">
        <v>74</v>
      </c>
      <c r="BK88" s="185">
        <f>ROUND(I88*H88,2)</f>
        <v>0</v>
      </c>
      <c r="BL88" s="23" t="s">
        <v>84</v>
      </c>
      <c r="BM88" s="23" t="s">
        <v>302</v>
      </c>
    </row>
    <row r="89" spans="2:65" s="11" customFormat="1">
      <c r="B89" s="186"/>
      <c r="D89" s="187" t="s">
        <v>137</v>
      </c>
      <c r="E89" s="188" t="s">
        <v>5</v>
      </c>
      <c r="F89" s="189" t="s">
        <v>303</v>
      </c>
      <c r="H89" s="190" t="s">
        <v>5</v>
      </c>
      <c r="I89" s="191"/>
      <c r="L89" s="186"/>
      <c r="M89" s="192"/>
      <c r="N89" s="193"/>
      <c r="O89" s="193"/>
      <c r="P89" s="193"/>
      <c r="Q89" s="193"/>
      <c r="R89" s="193"/>
      <c r="S89" s="193"/>
      <c r="T89" s="194"/>
      <c r="AT89" s="190" t="s">
        <v>137</v>
      </c>
      <c r="AU89" s="190" t="s">
        <v>78</v>
      </c>
      <c r="AV89" s="11" t="s">
        <v>74</v>
      </c>
      <c r="AW89" s="11" t="s">
        <v>33</v>
      </c>
      <c r="AX89" s="11" t="s">
        <v>69</v>
      </c>
      <c r="AY89" s="190" t="s">
        <v>127</v>
      </c>
    </row>
    <row r="90" spans="2:65" s="12" customFormat="1">
      <c r="B90" s="195"/>
      <c r="D90" s="187" t="s">
        <v>137</v>
      </c>
      <c r="E90" s="196" t="s">
        <v>5</v>
      </c>
      <c r="F90" s="197" t="s">
        <v>304</v>
      </c>
      <c r="H90" s="198">
        <v>125</v>
      </c>
      <c r="I90" s="199"/>
      <c r="L90" s="195"/>
      <c r="M90" s="200"/>
      <c r="N90" s="201"/>
      <c r="O90" s="201"/>
      <c r="P90" s="201"/>
      <c r="Q90" s="201"/>
      <c r="R90" s="201"/>
      <c r="S90" s="201"/>
      <c r="T90" s="202"/>
      <c r="AT90" s="196" t="s">
        <v>137</v>
      </c>
      <c r="AU90" s="196" t="s">
        <v>78</v>
      </c>
      <c r="AV90" s="12" t="s">
        <v>78</v>
      </c>
      <c r="AW90" s="12" t="s">
        <v>33</v>
      </c>
      <c r="AX90" s="12" t="s">
        <v>69</v>
      </c>
      <c r="AY90" s="196" t="s">
        <v>127</v>
      </c>
    </row>
    <row r="91" spans="2:65" s="13" customFormat="1">
      <c r="B91" s="203"/>
      <c r="D91" s="204" t="s">
        <v>137</v>
      </c>
      <c r="E91" s="205" t="s">
        <v>5</v>
      </c>
      <c r="F91" s="206" t="s">
        <v>141</v>
      </c>
      <c r="H91" s="207">
        <v>125</v>
      </c>
      <c r="I91" s="208"/>
      <c r="L91" s="203"/>
      <c r="M91" s="209"/>
      <c r="N91" s="210"/>
      <c r="O91" s="210"/>
      <c r="P91" s="210"/>
      <c r="Q91" s="210"/>
      <c r="R91" s="210"/>
      <c r="S91" s="210"/>
      <c r="T91" s="211"/>
      <c r="AT91" s="212" t="s">
        <v>137</v>
      </c>
      <c r="AU91" s="212" t="s">
        <v>78</v>
      </c>
      <c r="AV91" s="13" t="s">
        <v>84</v>
      </c>
      <c r="AW91" s="13" t="s">
        <v>33</v>
      </c>
      <c r="AX91" s="13" t="s">
        <v>74</v>
      </c>
      <c r="AY91" s="212" t="s">
        <v>127</v>
      </c>
    </row>
    <row r="92" spans="2:65" s="1" customFormat="1" ht="44.25" customHeight="1">
      <c r="B92" s="173"/>
      <c r="C92" s="174" t="s">
        <v>78</v>
      </c>
      <c r="D92" s="174" t="s">
        <v>130</v>
      </c>
      <c r="E92" s="175" t="s">
        <v>305</v>
      </c>
      <c r="F92" s="176" t="s">
        <v>306</v>
      </c>
      <c r="G92" s="177" t="s">
        <v>301</v>
      </c>
      <c r="H92" s="178">
        <v>181</v>
      </c>
      <c r="I92" s="179"/>
      <c r="J92" s="180">
        <f>ROUND(I92*H92,2)</f>
        <v>0</v>
      </c>
      <c r="K92" s="176" t="s">
        <v>134</v>
      </c>
      <c r="L92" s="40"/>
      <c r="M92" s="181" t="s">
        <v>5</v>
      </c>
      <c r="N92" s="182" t="s">
        <v>40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0.316</v>
      </c>
      <c r="T92" s="184">
        <f>S92*H92</f>
        <v>57.195999999999998</v>
      </c>
      <c r="AR92" s="23" t="s">
        <v>84</v>
      </c>
      <c r="AT92" s="23" t="s">
        <v>130</v>
      </c>
      <c r="AU92" s="23" t="s">
        <v>78</v>
      </c>
      <c r="AY92" s="23" t="s">
        <v>127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74</v>
      </c>
      <c r="BK92" s="185">
        <f>ROUND(I92*H92,2)</f>
        <v>0</v>
      </c>
      <c r="BL92" s="23" t="s">
        <v>84</v>
      </c>
      <c r="BM92" s="23" t="s">
        <v>307</v>
      </c>
    </row>
    <row r="93" spans="2:65" s="11" customFormat="1">
      <c r="B93" s="186"/>
      <c r="D93" s="187" t="s">
        <v>137</v>
      </c>
      <c r="E93" s="188" t="s">
        <v>5</v>
      </c>
      <c r="F93" s="189" t="s">
        <v>308</v>
      </c>
      <c r="H93" s="190" t="s">
        <v>5</v>
      </c>
      <c r="I93" s="191"/>
      <c r="L93" s="186"/>
      <c r="M93" s="192"/>
      <c r="N93" s="193"/>
      <c r="O93" s="193"/>
      <c r="P93" s="193"/>
      <c r="Q93" s="193"/>
      <c r="R93" s="193"/>
      <c r="S93" s="193"/>
      <c r="T93" s="194"/>
      <c r="AT93" s="190" t="s">
        <v>137</v>
      </c>
      <c r="AU93" s="190" t="s">
        <v>78</v>
      </c>
      <c r="AV93" s="11" t="s">
        <v>74</v>
      </c>
      <c r="AW93" s="11" t="s">
        <v>33</v>
      </c>
      <c r="AX93" s="11" t="s">
        <v>69</v>
      </c>
      <c r="AY93" s="190" t="s">
        <v>127</v>
      </c>
    </row>
    <row r="94" spans="2:65" s="12" customFormat="1">
      <c r="B94" s="195"/>
      <c r="D94" s="187" t="s">
        <v>137</v>
      </c>
      <c r="E94" s="196" t="s">
        <v>5</v>
      </c>
      <c r="F94" s="197" t="s">
        <v>309</v>
      </c>
      <c r="H94" s="198">
        <v>181</v>
      </c>
      <c r="I94" s="199"/>
      <c r="L94" s="195"/>
      <c r="M94" s="200"/>
      <c r="N94" s="201"/>
      <c r="O94" s="201"/>
      <c r="P94" s="201"/>
      <c r="Q94" s="201"/>
      <c r="R94" s="201"/>
      <c r="S94" s="201"/>
      <c r="T94" s="202"/>
      <c r="AT94" s="196" t="s">
        <v>137</v>
      </c>
      <c r="AU94" s="196" t="s">
        <v>78</v>
      </c>
      <c r="AV94" s="12" t="s">
        <v>78</v>
      </c>
      <c r="AW94" s="12" t="s">
        <v>33</v>
      </c>
      <c r="AX94" s="12" t="s">
        <v>69</v>
      </c>
      <c r="AY94" s="196" t="s">
        <v>127</v>
      </c>
    </row>
    <row r="95" spans="2:65" s="13" customFormat="1">
      <c r="B95" s="203"/>
      <c r="D95" s="204" t="s">
        <v>137</v>
      </c>
      <c r="E95" s="205" t="s">
        <v>5</v>
      </c>
      <c r="F95" s="206" t="s">
        <v>141</v>
      </c>
      <c r="H95" s="207">
        <v>181</v>
      </c>
      <c r="I95" s="208"/>
      <c r="L95" s="203"/>
      <c r="M95" s="209"/>
      <c r="N95" s="210"/>
      <c r="O95" s="210"/>
      <c r="P95" s="210"/>
      <c r="Q95" s="210"/>
      <c r="R95" s="210"/>
      <c r="S95" s="210"/>
      <c r="T95" s="211"/>
      <c r="AT95" s="212" t="s">
        <v>137</v>
      </c>
      <c r="AU95" s="212" t="s">
        <v>78</v>
      </c>
      <c r="AV95" s="13" t="s">
        <v>84</v>
      </c>
      <c r="AW95" s="13" t="s">
        <v>33</v>
      </c>
      <c r="AX95" s="13" t="s">
        <v>74</v>
      </c>
      <c r="AY95" s="212" t="s">
        <v>127</v>
      </c>
    </row>
    <row r="96" spans="2:65" s="1" customFormat="1" ht="44.25" customHeight="1">
      <c r="B96" s="173"/>
      <c r="C96" s="174" t="s">
        <v>81</v>
      </c>
      <c r="D96" s="174" t="s">
        <v>130</v>
      </c>
      <c r="E96" s="175" t="s">
        <v>310</v>
      </c>
      <c r="F96" s="176" t="s">
        <v>311</v>
      </c>
      <c r="G96" s="177" t="s">
        <v>301</v>
      </c>
      <c r="H96" s="178">
        <v>53</v>
      </c>
      <c r="I96" s="179"/>
      <c r="J96" s="180">
        <f>ROUND(I96*H96,2)</f>
        <v>0</v>
      </c>
      <c r="K96" s="176" t="s">
        <v>134</v>
      </c>
      <c r="L96" s="40"/>
      <c r="M96" s="181" t="s">
        <v>5</v>
      </c>
      <c r="N96" s="182" t="s">
        <v>40</v>
      </c>
      <c r="O96" s="41"/>
      <c r="P96" s="183">
        <f>O96*H96</f>
        <v>0</v>
      </c>
      <c r="Q96" s="183">
        <v>0</v>
      </c>
      <c r="R96" s="183">
        <f>Q96*H96</f>
        <v>0</v>
      </c>
      <c r="S96" s="183">
        <v>0.45</v>
      </c>
      <c r="T96" s="184">
        <f>S96*H96</f>
        <v>23.85</v>
      </c>
      <c r="AR96" s="23" t="s">
        <v>84</v>
      </c>
      <c r="AT96" s="23" t="s">
        <v>130</v>
      </c>
      <c r="AU96" s="23" t="s">
        <v>78</v>
      </c>
      <c r="AY96" s="23" t="s">
        <v>127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23" t="s">
        <v>74</v>
      </c>
      <c r="BK96" s="185">
        <f>ROUND(I96*H96,2)</f>
        <v>0</v>
      </c>
      <c r="BL96" s="23" t="s">
        <v>84</v>
      </c>
      <c r="BM96" s="23" t="s">
        <v>312</v>
      </c>
    </row>
    <row r="97" spans="2:65" s="11" customFormat="1">
      <c r="B97" s="186"/>
      <c r="D97" s="187" t="s">
        <v>137</v>
      </c>
      <c r="E97" s="188" t="s">
        <v>5</v>
      </c>
      <c r="F97" s="189" t="s">
        <v>313</v>
      </c>
      <c r="H97" s="190" t="s">
        <v>5</v>
      </c>
      <c r="I97" s="191"/>
      <c r="L97" s="186"/>
      <c r="M97" s="192"/>
      <c r="N97" s="193"/>
      <c r="O97" s="193"/>
      <c r="P97" s="193"/>
      <c r="Q97" s="193"/>
      <c r="R97" s="193"/>
      <c r="S97" s="193"/>
      <c r="T97" s="194"/>
      <c r="AT97" s="190" t="s">
        <v>137</v>
      </c>
      <c r="AU97" s="190" t="s">
        <v>78</v>
      </c>
      <c r="AV97" s="11" t="s">
        <v>74</v>
      </c>
      <c r="AW97" s="11" t="s">
        <v>33</v>
      </c>
      <c r="AX97" s="11" t="s">
        <v>69</v>
      </c>
      <c r="AY97" s="190" t="s">
        <v>127</v>
      </c>
    </row>
    <row r="98" spans="2:65" s="12" customFormat="1">
      <c r="B98" s="195"/>
      <c r="D98" s="187" t="s">
        <v>137</v>
      </c>
      <c r="E98" s="196" t="s">
        <v>5</v>
      </c>
      <c r="F98" s="197" t="s">
        <v>314</v>
      </c>
      <c r="H98" s="198">
        <v>53</v>
      </c>
      <c r="I98" s="199"/>
      <c r="L98" s="195"/>
      <c r="M98" s="200"/>
      <c r="N98" s="201"/>
      <c r="O98" s="201"/>
      <c r="P98" s="201"/>
      <c r="Q98" s="201"/>
      <c r="R98" s="201"/>
      <c r="S98" s="201"/>
      <c r="T98" s="202"/>
      <c r="AT98" s="196" t="s">
        <v>137</v>
      </c>
      <c r="AU98" s="196" t="s">
        <v>78</v>
      </c>
      <c r="AV98" s="12" t="s">
        <v>78</v>
      </c>
      <c r="AW98" s="12" t="s">
        <v>33</v>
      </c>
      <c r="AX98" s="12" t="s">
        <v>69</v>
      </c>
      <c r="AY98" s="196" t="s">
        <v>127</v>
      </c>
    </row>
    <row r="99" spans="2:65" s="13" customFormat="1">
      <c r="B99" s="203"/>
      <c r="D99" s="204" t="s">
        <v>137</v>
      </c>
      <c r="E99" s="205" t="s">
        <v>5</v>
      </c>
      <c r="F99" s="206" t="s">
        <v>141</v>
      </c>
      <c r="H99" s="207">
        <v>53</v>
      </c>
      <c r="I99" s="208"/>
      <c r="L99" s="203"/>
      <c r="M99" s="209"/>
      <c r="N99" s="210"/>
      <c r="O99" s="210"/>
      <c r="P99" s="210"/>
      <c r="Q99" s="210"/>
      <c r="R99" s="210"/>
      <c r="S99" s="210"/>
      <c r="T99" s="211"/>
      <c r="AT99" s="212" t="s">
        <v>137</v>
      </c>
      <c r="AU99" s="212" t="s">
        <v>78</v>
      </c>
      <c r="AV99" s="13" t="s">
        <v>84</v>
      </c>
      <c r="AW99" s="13" t="s">
        <v>33</v>
      </c>
      <c r="AX99" s="13" t="s">
        <v>74</v>
      </c>
      <c r="AY99" s="212" t="s">
        <v>127</v>
      </c>
    </row>
    <row r="100" spans="2:65" s="1" customFormat="1" ht="44.25" customHeight="1">
      <c r="B100" s="173"/>
      <c r="C100" s="174" t="s">
        <v>84</v>
      </c>
      <c r="D100" s="174" t="s">
        <v>130</v>
      </c>
      <c r="E100" s="175" t="s">
        <v>315</v>
      </c>
      <c r="F100" s="176" t="s">
        <v>316</v>
      </c>
      <c r="G100" s="177" t="s">
        <v>301</v>
      </c>
      <c r="H100" s="178">
        <v>13244</v>
      </c>
      <c r="I100" s="179"/>
      <c r="J100" s="180">
        <f>ROUND(I100*H100,2)</f>
        <v>0</v>
      </c>
      <c r="K100" s="176" t="s">
        <v>134</v>
      </c>
      <c r="L100" s="40"/>
      <c r="M100" s="181" t="s">
        <v>5</v>
      </c>
      <c r="N100" s="182" t="s">
        <v>40</v>
      </c>
      <c r="O100" s="41"/>
      <c r="P100" s="183">
        <f>O100*H100</f>
        <v>0</v>
      </c>
      <c r="Q100" s="183">
        <v>6.0000000000000002E-5</v>
      </c>
      <c r="R100" s="183">
        <f>Q100*H100</f>
        <v>0.79464000000000001</v>
      </c>
      <c r="S100" s="183">
        <v>0.10299999999999999</v>
      </c>
      <c r="T100" s="184">
        <f>S100*H100</f>
        <v>1364.1319999999998</v>
      </c>
      <c r="AR100" s="23" t="s">
        <v>84</v>
      </c>
      <c r="AT100" s="23" t="s">
        <v>130</v>
      </c>
      <c r="AU100" s="23" t="s">
        <v>78</v>
      </c>
      <c r="AY100" s="23" t="s">
        <v>127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23" t="s">
        <v>74</v>
      </c>
      <c r="BK100" s="185">
        <f>ROUND(I100*H100,2)</f>
        <v>0</v>
      </c>
      <c r="BL100" s="23" t="s">
        <v>84</v>
      </c>
      <c r="BM100" s="23" t="s">
        <v>317</v>
      </c>
    </row>
    <row r="101" spans="2:65" s="11" customFormat="1">
      <c r="B101" s="186"/>
      <c r="D101" s="187" t="s">
        <v>137</v>
      </c>
      <c r="E101" s="188" t="s">
        <v>5</v>
      </c>
      <c r="F101" s="189" t="s">
        <v>318</v>
      </c>
      <c r="H101" s="190" t="s">
        <v>5</v>
      </c>
      <c r="I101" s="191"/>
      <c r="L101" s="186"/>
      <c r="M101" s="192"/>
      <c r="N101" s="193"/>
      <c r="O101" s="193"/>
      <c r="P101" s="193"/>
      <c r="Q101" s="193"/>
      <c r="R101" s="193"/>
      <c r="S101" s="193"/>
      <c r="T101" s="194"/>
      <c r="AT101" s="190" t="s">
        <v>137</v>
      </c>
      <c r="AU101" s="190" t="s">
        <v>78</v>
      </c>
      <c r="AV101" s="11" t="s">
        <v>74</v>
      </c>
      <c r="AW101" s="11" t="s">
        <v>33</v>
      </c>
      <c r="AX101" s="11" t="s">
        <v>69</v>
      </c>
      <c r="AY101" s="190" t="s">
        <v>127</v>
      </c>
    </row>
    <row r="102" spans="2:65" s="12" customFormat="1">
      <c r="B102" s="195"/>
      <c r="D102" s="187" t="s">
        <v>137</v>
      </c>
      <c r="E102" s="196" t="s">
        <v>5</v>
      </c>
      <c r="F102" s="197" t="s">
        <v>319</v>
      </c>
      <c r="H102" s="198">
        <v>13244</v>
      </c>
      <c r="I102" s="199"/>
      <c r="L102" s="195"/>
      <c r="M102" s="200"/>
      <c r="N102" s="201"/>
      <c r="O102" s="201"/>
      <c r="P102" s="201"/>
      <c r="Q102" s="201"/>
      <c r="R102" s="201"/>
      <c r="S102" s="201"/>
      <c r="T102" s="202"/>
      <c r="AT102" s="196" t="s">
        <v>137</v>
      </c>
      <c r="AU102" s="196" t="s">
        <v>78</v>
      </c>
      <c r="AV102" s="12" t="s">
        <v>78</v>
      </c>
      <c r="AW102" s="12" t="s">
        <v>33</v>
      </c>
      <c r="AX102" s="12" t="s">
        <v>69</v>
      </c>
      <c r="AY102" s="196" t="s">
        <v>127</v>
      </c>
    </row>
    <row r="103" spans="2:65" s="13" customFormat="1">
      <c r="B103" s="203"/>
      <c r="D103" s="204" t="s">
        <v>137</v>
      </c>
      <c r="E103" s="205" t="s">
        <v>5</v>
      </c>
      <c r="F103" s="206" t="s">
        <v>141</v>
      </c>
      <c r="H103" s="207">
        <v>13244</v>
      </c>
      <c r="I103" s="208"/>
      <c r="L103" s="203"/>
      <c r="M103" s="209"/>
      <c r="N103" s="210"/>
      <c r="O103" s="210"/>
      <c r="P103" s="210"/>
      <c r="Q103" s="210"/>
      <c r="R103" s="210"/>
      <c r="S103" s="210"/>
      <c r="T103" s="211"/>
      <c r="AT103" s="212" t="s">
        <v>137</v>
      </c>
      <c r="AU103" s="212" t="s">
        <v>78</v>
      </c>
      <c r="AV103" s="13" t="s">
        <v>84</v>
      </c>
      <c r="AW103" s="13" t="s">
        <v>33</v>
      </c>
      <c r="AX103" s="13" t="s">
        <v>74</v>
      </c>
      <c r="AY103" s="212" t="s">
        <v>127</v>
      </c>
    </row>
    <row r="104" spans="2:65" s="1" customFormat="1" ht="31.5" customHeight="1">
      <c r="B104" s="173"/>
      <c r="C104" s="174" t="s">
        <v>87</v>
      </c>
      <c r="D104" s="174" t="s">
        <v>130</v>
      </c>
      <c r="E104" s="175" t="s">
        <v>320</v>
      </c>
      <c r="F104" s="176" t="s">
        <v>321</v>
      </c>
      <c r="G104" s="177" t="s">
        <v>144</v>
      </c>
      <c r="H104" s="178">
        <v>19</v>
      </c>
      <c r="I104" s="179"/>
      <c r="J104" s="180">
        <f>ROUND(I104*H104,2)</f>
        <v>0</v>
      </c>
      <c r="K104" s="176" t="s">
        <v>134</v>
      </c>
      <c r="L104" s="40"/>
      <c r="M104" s="181" t="s">
        <v>5</v>
      </c>
      <c r="N104" s="182" t="s">
        <v>40</v>
      </c>
      <c r="O104" s="41"/>
      <c r="P104" s="183">
        <f>O104*H104</f>
        <v>0</v>
      </c>
      <c r="Q104" s="183">
        <v>0</v>
      </c>
      <c r="R104" s="183">
        <f>Q104*H104</f>
        <v>0</v>
      </c>
      <c r="S104" s="183">
        <v>0.20499999999999999</v>
      </c>
      <c r="T104" s="184">
        <f>S104*H104</f>
        <v>3.8949999999999996</v>
      </c>
      <c r="AR104" s="23" t="s">
        <v>84</v>
      </c>
      <c r="AT104" s="23" t="s">
        <v>130</v>
      </c>
      <c r="AU104" s="23" t="s">
        <v>78</v>
      </c>
      <c r="AY104" s="23" t="s">
        <v>127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23" t="s">
        <v>74</v>
      </c>
      <c r="BK104" s="185">
        <f>ROUND(I104*H104,2)</f>
        <v>0</v>
      </c>
      <c r="BL104" s="23" t="s">
        <v>84</v>
      </c>
      <c r="BM104" s="23" t="s">
        <v>322</v>
      </c>
    </row>
    <row r="105" spans="2:65" s="11" customFormat="1">
      <c r="B105" s="186"/>
      <c r="D105" s="187" t="s">
        <v>137</v>
      </c>
      <c r="E105" s="188" t="s">
        <v>5</v>
      </c>
      <c r="F105" s="189" t="s">
        <v>323</v>
      </c>
      <c r="H105" s="190" t="s">
        <v>5</v>
      </c>
      <c r="I105" s="191"/>
      <c r="L105" s="186"/>
      <c r="M105" s="192"/>
      <c r="N105" s="193"/>
      <c r="O105" s="193"/>
      <c r="P105" s="193"/>
      <c r="Q105" s="193"/>
      <c r="R105" s="193"/>
      <c r="S105" s="193"/>
      <c r="T105" s="194"/>
      <c r="AT105" s="190" t="s">
        <v>137</v>
      </c>
      <c r="AU105" s="190" t="s">
        <v>78</v>
      </c>
      <c r="AV105" s="11" t="s">
        <v>74</v>
      </c>
      <c r="AW105" s="11" t="s">
        <v>33</v>
      </c>
      <c r="AX105" s="11" t="s">
        <v>69</v>
      </c>
      <c r="AY105" s="190" t="s">
        <v>127</v>
      </c>
    </row>
    <row r="106" spans="2:65" s="12" customFormat="1">
      <c r="B106" s="195"/>
      <c r="D106" s="187" t="s">
        <v>137</v>
      </c>
      <c r="E106" s="196" t="s">
        <v>5</v>
      </c>
      <c r="F106" s="197" t="s">
        <v>324</v>
      </c>
      <c r="H106" s="198">
        <v>19</v>
      </c>
      <c r="I106" s="199"/>
      <c r="L106" s="195"/>
      <c r="M106" s="200"/>
      <c r="N106" s="201"/>
      <c r="O106" s="201"/>
      <c r="P106" s="201"/>
      <c r="Q106" s="201"/>
      <c r="R106" s="201"/>
      <c r="S106" s="201"/>
      <c r="T106" s="202"/>
      <c r="AT106" s="196" t="s">
        <v>137</v>
      </c>
      <c r="AU106" s="196" t="s">
        <v>78</v>
      </c>
      <c r="AV106" s="12" t="s">
        <v>78</v>
      </c>
      <c r="AW106" s="12" t="s">
        <v>33</v>
      </c>
      <c r="AX106" s="12" t="s">
        <v>69</v>
      </c>
      <c r="AY106" s="196" t="s">
        <v>127</v>
      </c>
    </row>
    <row r="107" spans="2:65" s="13" customFormat="1">
      <c r="B107" s="203"/>
      <c r="D107" s="204" t="s">
        <v>137</v>
      </c>
      <c r="E107" s="205" t="s">
        <v>5</v>
      </c>
      <c r="F107" s="206" t="s">
        <v>141</v>
      </c>
      <c r="H107" s="207">
        <v>19</v>
      </c>
      <c r="I107" s="208"/>
      <c r="L107" s="203"/>
      <c r="M107" s="209"/>
      <c r="N107" s="210"/>
      <c r="O107" s="210"/>
      <c r="P107" s="210"/>
      <c r="Q107" s="210"/>
      <c r="R107" s="210"/>
      <c r="S107" s="210"/>
      <c r="T107" s="211"/>
      <c r="AT107" s="212" t="s">
        <v>137</v>
      </c>
      <c r="AU107" s="212" t="s">
        <v>78</v>
      </c>
      <c r="AV107" s="13" t="s">
        <v>84</v>
      </c>
      <c r="AW107" s="13" t="s">
        <v>33</v>
      </c>
      <c r="AX107" s="13" t="s">
        <v>74</v>
      </c>
      <c r="AY107" s="212" t="s">
        <v>127</v>
      </c>
    </row>
    <row r="108" spans="2:65" s="1" customFormat="1" ht="44.25" customHeight="1">
      <c r="B108" s="173"/>
      <c r="C108" s="174" t="s">
        <v>90</v>
      </c>
      <c r="D108" s="174" t="s">
        <v>130</v>
      </c>
      <c r="E108" s="175" t="s">
        <v>325</v>
      </c>
      <c r="F108" s="176" t="s">
        <v>326</v>
      </c>
      <c r="G108" s="177" t="s">
        <v>327</v>
      </c>
      <c r="H108" s="178">
        <v>24</v>
      </c>
      <c r="I108" s="179"/>
      <c r="J108" s="180">
        <f>ROUND(I108*H108,2)</f>
        <v>0</v>
      </c>
      <c r="K108" s="176" t="s">
        <v>134</v>
      </c>
      <c r="L108" s="40"/>
      <c r="M108" s="181" t="s">
        <v>5</v>
      </c>
      <c r="N108" s="182" t="s">
        <v>40</v>
      </c>
      <c r="O108" s="41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AR108" s="23" t="s">
        <v>84</v>
      </c>
      <c r="AT108" s="23" t="s">
        <v>130</v>
      </c>
      <c r="AU108" s="23" t="s">
        <v>78</v>
      </c>
      <c r="AY108" s="23" t="s">
        <v>127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23" t="s">
        <v>74</v>
      </c>
      <c r="BK108" s="185">
        <f>ROUND(I108*H108,2)</f>
        <v>0</v>
      </c>
      <c r="BL108" s="23" t="s">
        <v>84</v>
      </c>
      <c r="BM108" s="23" t="s">
        <v>328</v>
      </c>
    </row>
    <row r="109" spans="2:65" s="11" customFormat="1">
      <c r="B109" s="186"/>
      <c r="D109" s="187" t="s">
        <v>137</v>
      </c>
      <c r="E109" s="188" t="s">
        <v>5</v>
      </c>
      <c r="F109" s="189" t="s">
        <v>329</v>
      </c>
      <c r="H109" s="190" t="s">
        <v>5</v>
      </c>
      <c r="I109" s="191"/>
      <c r="L109" s="186"/>
      <c r="M109" s="192"/>
      <c r="N109" s="193"/>
      <c r="O109" s="193"/>
      <c r="P109" s="193"/>
      <c r="Q109" s="193"/>
      <c r="R109" s="193"/>
      <c r="S109" s="193"/>
      <c r="T109" s="194"/>
      <c r="AT109" s="190" t="s">
        <v>137</v>
      </c>
      <c r="AU109" s="190" t="s">
        <v>78</v>
      </c>
      <c r="AV109" s="11" t="s">
        <v>74</v>
      </c>
      <c r="AW109" s="11" t="s">
        <v>33</v>
      </c>
      <c r="AX109" s="11" t="s">
        <v>69</v>
      </c>
      <c r="AY109" s="190" t="s">
        <v>127</v>
      </c>
    </row>
    <row r="110" spans="2:65" s="12" customFormat="1">
      <c r="B110" s="195"/>
      <c r="D110" s="187" t="s">
        <v>137</v>
      </c>
      <c r="E110" s="196" t="s">
        <v>5</v>
      </c>
      <c r="F110" s="197" t="s">
        <v>330</v>
      </c>
      <c r="H110" s="198">
        <v>24</v>
      </c>
      <c r="I110" s="199"/>
      <c r="L110" s="195"/>
      <c r="M110" s="200"/>
      <c r="N110" s="201"/>
      <c r="O110" s="201"/>
      <c r="P110" s="201"/>
      <c r="Q110" s="201"/>
      <c r="R110" s="201"/>
      <c r="S110" s="201"/>
      <c r="T110" s="202"/>
      <c r="AT110" s="196" t="s">
        <v>137</v>
      </c>
      <c r="AU110" s="196" t="s">
        <v>78</v>
      </c>
      <c r="AV110" s="12" t="s">
        <v>78</v>
      </c>
      <c r="AW110" s="12" t="s">
        <v>33</v>
      </c>
      <c r="AX110" s="12" t="s">
        <v>69</v>
      </c>
      <c r="AY110" s="196" t="s">
        <v>127</v>
      </c>
    </row>
    <row r="111" spans="2:65" s="13" customFormat="1">
      <c r="B111" s="203"/>
      <c r="D111" s="204" t="s">
        <v>137</v>
      </c>
      <c r="E111" s="205" t="s">
        <v>5</v>
      </c>
      <c r="F111" s="206" t="s">
        <v>141</v>
      </c>
      <c r="H111" s="207">
        <v>24</v>
      </c>
      <c r="I111" s="208"/>
      <c r="L111" s="203"/>
      <c r="M111" s="209"/>
      <c r="N111" s="210"/>
      <c r="O111" s="210"/>
      <c r="P111" s="210"/>
      <c r="Q111" s="210"/>
      <c r="R111" s="210"/>
      <c r="S111" s="210"/>
      <c r="T111" s="211"/>
      <c r="AT111" s="212" t="s">
        <v>137</v>
      </c>
      <c r="AU111" s="212" t="s">
        <v>78</v>
      </c>
      <c r="AV111" s="13" t="s">
        <v>84</v>
      </c>
      <c r="AW111" s="13" t="s">
        <v>33</v>
      </c>
      <c r="AX111" s="13" t="s">
        <v>74</v>
      </c>
      <c r="AY111" s="212" t="s">
        <v>127</v>
      </c>
    </row>
    <row r="112" spans="2:65" s="1" customFormat="1" ht="44.25" customHeight="1">
      <c r="B112" s="173"/>
      <c r="C112" s="174" t="s">
        <v>177</v>
      </c>
      <c r="D112" s="174" t="s">
        <v>130</v>
      </c>
      <c r="E112" s="175" t="s">
        <v>331</v>
      </c>
      <c r="F112" s="176" t="s">
        <v>332</v>
      </c>
      <c r="G112" s="177" t="s">
        <v>327</v>
      </c>
      <c r="H112" s="178">
        <v>426</v>
      </c>
      <c r="I112" s="179"/>
      <c r="J112" s="180">
        <f>ROUND(I112*H112,2)</f>
        <v>0</v>
      </c>
      <c r="K112" s="176" t="s">
        <v>134</v>
      </c>
      <c r="L112" s="40"/>
      <c r="M112" s="181" t="s">
        <v>5</v>
      </c>
      <c r="N112" s="182" t="s">
        <v>40</v>
      </c>
      <c r="O112" s="41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AR112" s="23" t="s">
        <v>84</v>
      </c>
      <c r="AT112" s="23" t="s">
        <v>130</v>
      </c>
      <c r="AU112" s="23" t="s">
        <v>78</v>
      </c>
      <c r="AY112" s="23" t="s">
        <v>127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23" t="s">
        <v>74</v>
      </c>
      <c r="BK112" s="185">
        <f>ROUND(I112*H112,2)</f>
        <v>0</v>
      </c>
      <c r="BL112" s="23" t="s">
        <v>84</v>
      </c>
      <c r="BM112" s="23" t="s">
        <v>333</v>
      </c>
    </row>
    <row r="113" spans="2:65" s="11" customFormat="1">
      <c r="B113" s="186"/>
      <c r="D113" s="187" t="s">
        <v>137</v>
      </c>
      <c r="E113" s="188" t="s">
        <v>5</v>
      </c>
      <c r="F113" s="189" t="s">
        <v>334</v>
      </c>
      <c r="H113" s="190" t="s">
        <v>5</v>
      </c>
      <c r="I113" s="191"/>
      <c r="L113" s="186"/>
      <c r="M113" s="192"/>
      <c r="N113" s="193"/>
      <c r="O113" s="193"/>
      <c r="P113" s="193"/>
      <c r="Q113" s="193"/>
      <c r="R113" s="193"/>
      <c r="S113" s="193"/>
      <c r="T113" s="194"/>
      <c r="AT113" s="190" t="s">
        <v>137</v>
      </c>
      <c r="AU113" s="190" t="s">
        <v>78</v>
      </c>
      <c r="AV113" s="11" t="s">
        <v>74</v>
      </c>
      <c r="AW113" s="11" t="s">
        <v>33</v>
      </c>
      <c r="AX113" s="11" t="s">
        <v>69</v>
      </c>
      <c r="AY113" s="190" t="s">
        <v>127</v>
      </c>
    </row>
    <row r="114" spans="2:65" s="12" customFormat="1">
      <c r="B114" s="195"/>
      <c r="D114" s="187" t="s">
        <v>137</v>
      </c>
      <c r="E114" s="196" t="s">
        <v>5</v>
      </c>
      <c r="F114" s="197" t="s">
        <v>335</v>
      </c>
      <c r="H114" s="198">
        <v>361.1</v>
      </c>
      <c r="I114" s="199"/>
      <c r="L114" s="195"/>
      <c r="M114" s="200"/>
      <c r="N114" s="201"/>
      <c r="O114" s="201"/>
      <c r="P114" s="201"/>
      <c r="Q114" s="201"/>
      <c r="R114" s="201"/>
      <c r="S114" s="201"/>
      <c r="T114" s="202"/>
      <c r="AT114" s="196" t="s">
        <v>137</v>
      </c>
      <c r="AU114" s="196" t="s">
        <v>78</v>
      </c>
      <c r="AV114" s="12" t="s">
        <v>78</v>
      </c>
      <c r="AW114" s="12" t="s">
        <v>33</v>
      </c>
      <c r="AX114" s="12" t="s">
        <v>69</v>
      </c>
      <c r="AY114" s="196" t="s">
        <v>127</v>
      </c>
    </row>
    <row r="115" spans="2:65" s="11" customFormat="1">
      <c r="B115" s="186"/>
      <c r="D115" s="187" t="s">
        <v>137</v>
      </c>
      <c r="E115" s="188" t="s">
        <v>5</v>
      </c>
      <c r="F115" s="189" t="s">
        <v>336</v>
      </c>
      <c r="H115" s="190" t="s">
        <v>5</v>
      </c>
      <c r="I115" s="191"/>
      <c r="L115" s="186"/>
      <c r="M115" s="192"/>
      <c r="N115" s="193"/>
      <c r="O115" s="193"/>
      <c r="P115" s="193"/>
      <c r="Q115" s="193"/>
      <c r="R115" s="193"/>
      <c r="S115" s="193"/>
      <c r="T115" s="194"/>
      <c r="AT115" s="190" t="s">
        <v>137</v>
      </c>
      <c r="AU115" s="190" t="s">
        <v>78</v>
      </c>
      <c r="AV115" s="11" t="s">
        <v>74</v>
      </c>
      <c r="AW115" s="11" t="s">
        <v>33</v>
      </c>
      <c r="AX115" s="11" t="s">
        <v>69</v>
      </c>
      <c r="AY115" s="190" t="s">
        <v>127</v>
      </c>
    </row>
    <row r="116" spans="2:65" s="12" customFormat="1">
      <c r="B116" s="195"/>
      <c r="D116" s="187" t="s">
        <v>137</v>
      </c>
      <c r="E116" s="196" t="s">
        <v>5</v>
      </c>
      <c r="F116" s="197" t="s">
        <v>337</v>
      </c>
      <c r="H116" s="198">
        <v>64.900000000000006</v>
      </c>
      <c r="I116" s="199"/>
      <c r="L116" s="195"/>
      <c r="M116" s="200"/>
      <c r="N116" s="201"/>
      <c r="O116" s="201"/>
      <c r="P116" s="201"/>
      <c r="Q116" s="201"/>
      <c r="R116" s="201"/>
      <c r="S116" s="201"/>
      <c r="T116" s="202"/>
      <c r="AT116" s="196" t="s">
        <v>137</v>
      </c>
      <c r="AU116" s="196" t="s">
        <v>78</v>
      </c>
      <c r="AV116" s="12" t="s">
        <v>78</v>
      </c>
      <c r="AW116" s="12" t="s">
        <v>33</v>
      </c>
      <c r="AX116" s="12" t="s">
        <v>69</v>
      </c>
      <c r="AY116" s="196" t="s">
        <v>127</v>
      </c>
    </row>
    <row r="117" spans="2:65" s="13" customFormat="1">
      <c r="B117" s="203"/>
      <c r="D117" s="204" t="s">
        <v>137</v>
      </c>
      <c r="E117" s="205" t="s">
        <v>5</v>
      </c>
      <c r="F117" s="206" t="s">
        <v>141</v>
      </c>
      <c r="H117" s="207">
        <v>426</v>
      </c>
      <c r="I117" s="208"/>
      <c r="L117" s="203"/>
      <c r="M117" s="209"/>
      <c r="N117" s="210"/>
      <c r="O117" s="210"/>
      <c r="P117" s="210"/>
      <c r="Q117" s="210"/>
      <c r="R117" s="210"/>
      <c r="S117" s="210"/>
      <c r="T117" s="211"/>
      <c r="AT117" s="212" t="s">
        <v>137</v>
      </c>
      <c r="AU117" s="212" t="s">
        <v>78</v>
      </c>
      <c r="AV117" s="13" t="s">
        <v>84</v>
      </c>
      <c r="AW117" s="13" t="s">
        <v>33</v>
      </c>
      <c r="AX117" s="13" t="s">
        <v>74</v>
      </c>
      <c r="AY117" s="212" t="s">
        <v>127</v>
      </c>
    </row>
    <row r="118" spans="2:65" s="1" customFormat="1" ht="31.5" customHeight="1">
      <c r="B118" s="173"/>
      <c r="C118" s="174" t="s">
        <v>188</v>
      </c>
      <c r="D118" s="174" t="s">
        <v>130</v>
      </c>
      <c r="E118" s="175" t="s">
        <v>338</v>
      </c>
      <c r="F118" s="176" t="s">
        <v>339</v>
      </c>
      <c r="G118" s="177" t="s">
        <v>327</v>
      </c>
      <c r="H118" s="178">
        <v>426</v>
      </c>
      <c r="I118" s="179"/>
      <c r="J118" s="180">
        <f>ROUND(I118*H118,2)</f>
        <v>0</v>
      </c>
      <c r="K118" s="176" t="s">
        <v>134</v>
      </c>
      <c r="L118" s="40"/>
      <c r="M118" s="181" t="s">
        <v>5</v>
      </c>
      <c r="N118" s="182" t="s">
        <v>40</v>
      </c>
      <c r="O118" s="41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AR118" s="23" t="s">
        <v>84</v>
      </c>
      <c r="AT118" s="23" t="s">
        <v>130</v>
      </c>
      <c r="AU118" s="23" t="s">
        <v>78</v>
      </c>
      <c r="AY118" s="23" t="s">
        <v>127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23" t="s">
        <v>74</v>
      </c>
      <c r="BK118" s="185">
        <f>ROUND(I118*H118,2)</f>
        <v>0</v>
      </c>
      <c r="BL118" s="23" t="s">
        <v>84</v>
      </c>
      <c r="BM118" s="23" t="s">
        <v>340</v>
      </c>
    </row>
    <row r="119" spans="2:65" s="11" customFormat="1">
      <c r="B119" s="186"/>
      <c r="D119" s="187" t="s">
        <v>137</v>
      </c>
      <c r="E119" s="188" t="s">
        <v>5</v>
      </c>
      <c r="F119" s="189" t="s">
        <v>341</v>
      </c>
      <c r="H119" s="190" t="s">
        <v>5</v>
      </c>
      <c r="I119" s="191"/>
      <c r="L119" s="186"/>
      <c r="M119" s="192"/>
      <c r="N119" s="193"/>
      <c r="O119" s="193"/>
      <c r="P119" s="193"/>
      <c r="Q119" s="193"/>
      <c r="R119" s="193"/>
      <c r="S119" s="193"/>
      <c r="T119" s="194"/>
      <c r="AT119" s="190" t="s">
        <v>137</v>
      </c>
      <c r="AU119" s="190" t="s">
        <v>78</v>
      </c>
      <c r="AV119" s="11" t="s">
        <v>74</v>
      </c>
      <c r="AW119" s="11" t="s">
        <v>33</v>
      </c>
      <c r="AX119" s="11" t="s">
        <v>69</v>
      </c>
      <c r="AY119" s="190" t="s">
        <v>127</v>
      </c>
    </row>
    <row r="120" spans="2:65" s="11" customFormat="1">
      <c r="B120" s="186"/>
      <c r="D120" s="187" t="s">
        <v>137</v>
      </c>
      <c r="E120" s="188" t="s">
        <v>5</v>
      </c>
      <c r="F120" s="189" t="s">
        <v>342</v>
      </c>
      <c r="H120" s="190" t="s">
        <v>5</v>
      </c>
      <c r="I120" s="191"/>
      <c r="L120" s="186"/>
      <c r="M120" s="192"/>
      <c r="N120" s="193"/>
      <c r="O120" s="193"/>
      <c r="P120" s="193"/>
      <c r="Q120" s="193"/>
      <c r="R120" s="193"/>
      <c r="S120" s="193"/>
      <c r="T120" s="194"/>
      <c r="AT120" s="190" t="s">
        <v>137</v>
      </c>
      <c r="AU120" s="190" t="s">
        <v>78</v>
      </c>
      <c r="AV120" s="11" t="s">
        <v>74</v>
      </c>
      <c r="AW120" s="11" t="s">
        <v>33</v>
      </c>
      <c r="AX120" s="11" t="s">
        <v>69</v>
      </c>
      <c r="AY120" s="190" t="s">
        <v>127</v>
      </c>
    </row>
    <row r="121" spans="2:65" s="12" customFormat="1">
      <c r="B121" s="195"/>
      <c r="D121" s="187" t="s">
        <v>137</v>
      </c>
      <c r="E121" s="196" t="s">
        <v>5</v>
      </c>
      <c r="F121" s="197" t="s">
        <v>343</v>
      </c>
      <c r="H121" s="198">
        <v>236.2</v>
      </c>
      <c r="I121" s="199"/>
      <c r="L121" s="195"/>
      <c r="M121" s="200"/>
      <c r="N121" s="201"/>
      <c r="O121" s="201"/>
      <c r="P121" s="201"/>
      <c r="Q121" s="201"/>
      <c r="R121" s="201"/>
      <c r="S121" s="201"/>
      <c r="T121" s="202"/>
      <c r="AT121" s="196" t="s">
        <v>137</v>
      </c>
      <c r="AU121" s="196" t="s">
        <v>78</v>
      </c>
      <c r="AV121" s="12" t="s">
        <v>78</v>
      </c>
      <c r="AW121" s="12" t="s">
        <v>33</v>
      </c>
      <c r="AX121" s="12" t="s">
        <v>69</v>
      </c>
      <c r="AY121" s="196" t="s">
        <v>127</v>
      </c>
    </row>
    <row r="122" spans="2:65" s="11" customFormat="1">
      <c r="B122" s="186"/>
      <c r="D122" s="187" t="s">
        <v>137</v>
      </c>
      <c r="E122" s="188" t="s">
        <v>5</v>
      </c>
      <c r="F122" s="189" t="s">
        <v>344</v>
      </c>
      <c r="H122" s="190" t="s">
        <v>5</v>
      </c>
      <c r="I122" s="191"/>
      <c r="L122" s="186"/>
      <c r="M122" s="192"/>
      <c r="N122" s="193"/>
      <c r="O122" s="193"/>
      <c r="P122" s="193"/>
      <c r="Q122" s="193"/>
      <c r="R122" s="193"/>
      <c r="S122" s="193"/>
      <c r="T122" s="194"/>
      <c r="AT122" s="190" t="s">
        <v>137</v>
      </c>
      <c r="AU122" s="190" t="s">
        <v>78</v>
      </c>
      <c r="AV122" s="11" t="s">
        <v>74</v>
      </c>
      <c r="AW122" s="11" t="s">
        <v>33</v>
      </c>
      <c r="AX122" s="11" t="s">
        <v>69</v>
      </c>
      <c r="AY122" s="190" t="s">
        <v>127</v>
      </c>
    </row>
    <row r="123" spans="2:65" s="12" customFormat="1">
      <c r="B123" s="195"/>
      <c r="D123" s="187" t="s">
        <v>137</v>
      </c>
      <c r="E123" s="196" t="s">
        <v>5</v>
      </c>
      <c r="F123" s="197" t="s">
        <v>345</v>
      </c>
      <c r="H123" s="198">
        <v>189.8</v>
      </c>
      <c r="I123" s="199"/>
      <c r="L123" s="195"/>
      <c r="M123" s="200"/>
      <c r="N123" s="201"/>
      <c r="O123" s="201"/>
      <c r="P123" s="201"/>
      <c r="Q123" s="201"/>
      <c r="R123" s="201"/>
      <c r="S123" s="201"/>
      <c r="T123" s="202"/>
      <c r="AT123" s="196" t="s">
        <v>137</v>
      </c>
      <c r="AU123" s="196" t="s">
        <v>78</v>
      </c>
      <c r="AV123" s="12" t="s">
        <v>78</v>
      </c>
      <c r="AW123" s="12" t="s">
        <v>33</v>
      </c>
      <c r="AX123" s="12" t="s">
        <v>69</v>
      </c>
      <c r="AY123" s="196" t="s">
        <v>127</v>
      </c>
    </row>
    <row r="124" spans="2:65" s="13" customFormat="1">
      <c r="B124" s="203"/>
      <c r="D124" s="204" t="s">
        <v>137</v>
      </c>
      <c r="E124" s="205" t="s">
        <v>5</v>
      </c>
      <c r="F124" s="206" t="s">
        <v>141</v>
      </c>
      <c r="H124" s="207">
        <v>426</v>
      </c>
      <c r="I124" s="208"/>
      <c r="L124" s="203"/>
      <c r="M124" s="209"/>
      <c r="N124" s="210"/>
      <c r="O124" s="210"/>
      <c r="P124" s="210"/>
      <c r="Q124" s="210"/>
      <c r="R124" s="210"/>
      <c r="S124" s="210"/>
      <c r="T124" s="211"/>
      <c r="AT124" s="212" t="s">
        <v>137</v>
      </c>
      <c r="AU124" s="212" t="s">
        <v>78</v>
      </c>
      <c r="AV124" s="13" t="s">
        <v>84</v>
      </c>
      <c r="AW124" s="13" t="s">
        <v>33</v>
      </c>
      <c r="AX124" s="13" t="s">
        <v>74</v>
      </c>
      <c r="AY124" s="212" t="s">
        <v>127</v>
      </c>
    </row>
    <row r="125" spans="2:65" s="1" customFormat="1" ht="44.25" customHeight="1">
      <c r="B125" s="173"/>
      <c r="C125" s="174" t="s">
        <v>200</v>
      </c>
      <c r="D125" s="174" t="s">
        <v>130</v>
      </c>
      <c r="E125" s="175" t="s">
        <v>346</v>
      </c>
      <c r="F125" s="176" t="s">
        <v>347</v>
      </c>
      <c r="G125" s="177" t="s">
        <v>327</v>
      </c>
      <c r="H125" s="178">
        <v>446</v>
      </c>
      <c r="I125" s="179"/>
      <c r="J125" s="180">
        <f>ROUND(I125*H125,2)</f>
        <v>0</v>
      </c>
      <c r="K125" s="176" t="s">
        <v>134</v>
      </c>
      <c r="L125" s="40"/>
      <c r="M125" s="181" t="s">
        <v>5</v>
      </c>
      <c r="N125" s="182" t="s">
        <v>40</v>
      </c>
      <c r="O125" s="41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AR125" s="23" t="s">
        <v>84</v>
      </c>
      <c r="AT125" s="23" t="s">
        <v>130</v>
      </c>
      <c r="AU125" s="23" t="s">
        <v>78</v>
      </c>
      <c r="AY125" s="23" t="s">
        <v>127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23" t="s">
        <v>74</v>
      </c>
      <c r="BK125" s="185">
        <f>ROUND(I125*H125,2)</f>
        <v>0</v>
      </c>
      <c r="BL125" s="23" t="s">
        <v>84</v>
      </c>
      <c r="BM125" s="23" t="s">
        <v>348</v>
      </c>
    </row>
    <row r="126" spans="2:65" s="11" customFormat="1">
      <c r="B126" s="186"/>
      <c r="D126" s="187" t="s">
        <v>137</v>
      </c>
      <c r="E126" s="188" t="s">
        <v>5</v>
      </c>
      <c r="F126" s="189" t="s">
        <v>349</v>
      </c>
      <c r="H126" s="190" t="s">
        <v>5</v>
      </c>
      <c r="I126" s="191"/>
      <c r="L126" s="186"/>
      <c r="M126" s="192"/>
      <c r="N126" s="193"/>
      <c r="O126" s="193"/>
      <c r="P126" s="193"/>
      <c r="Q126" s="193"/>
      <c r="R126" s="193"/>
      <c r="S126" s="193"/>
      <c r="T126" s="194"/>
      <c r="AT126" s="190" t="s">
        <v>137</v>
      </c>
      <c r="AU126" s="190" t="s">
        <v>78</v>
      </c>
      <c r="AV126" s="11" t="s">
        <v>74</v>
      </c>
      <c r="AW126" s="11" t="s">
        <v>33</v>
      </c>
      <c r="AX126" s="11" t="s">
        <v>69</v>
      </c>
      <c r="AY126" s="190" t="s">
        <v>127</v>
      </c>
    </row>
    <row r="127" spans="2:65" s="12" customFormat="1">
      <c r="B127" s="195"/>
      <c r="D127" s="187" t="s">
        <v>137</v>
      </c>
      <c r="E127" s="196" t="s">
        <v>5</v>
      </c>
      <c r="F127" s="197" t="s">
        <v>350</v>
      </c>
      <c r="H127" s="198">
        <v>446</v>
      </c>
      <c r="I127" s="199"/>
      <c r="L127" s="195"/>
      <c r="M127" s="200"/>
      <c r="N127" s="201"/>
      <c r="O127" s="201"/>
      <c r="P127" s="201"/>
      <c r="Q127" s="201"/>
      <c r="R127" s="201"/>
      <c r="S127" s="201"/>
      <c r="T127" s="202"/>
      <c r="AT127" s="196" t="s">
        <v>137</v>
      </c>
      <c r="AU127" s="196" t="s">
        <v>78</v>
      </c>
      <c r="AV127" s="12" t="s">
        <v>78</v>
      </c>
      <c r="AW127" s="12" t="s">
        <v>33</v>
      </c>
      <c r="AX127" s="12" t="s">
        <v>69</v>
      </c>
      <c r="AY127" s="196" t="s">
        <v>127</v>
      </c>
    </row>
    <row r="128" spans="2:65" s="13" customFormat="1">
      <c r="B128" s="203"/>
      <c r="D128" s="204" t="s">
        <v>137</v>
      </c>
      <c r="E128" s="205" t="s">
        <v>5</v>
      </c>
      <c r="F128" s="206" t="s">
        <v>141</v>
      </c>
      <c r="H128" s="207">
        <v>446</v>
      </c>
      <c r="I128" s="208"/>
      <c r="L128" s="203"/>
      <c r="M128" s="209"/>
      <c r="N128" s="210"/>
      <c r="O128" s="210"/>
      <c r="P128" s="210"/>
      <c r="Q128" s="210"/>
      <c r="R128" s="210"/>
      <c r="S128" s="210"/>
      <c r="T128" s="211"/>
      <c r="AT128" s="212" t="s">
        <v>137</v>
      </c>
      <c r="AU128" s="212" t="s">
        <v>78</v>
      </c>
      <c r="AV128" s="13" t="s">
        <v>84</v>
      </c>
      <c r="AW128" s="13" t="s">
        <v>33</v>
      </c>
      <c r="AX128" s="13" t="s">
        <v>74</v>
      </c>
      <c r="AY128" s="212" t="s">
        <v>127</v>
      </c>
    </row>
    <row r="129" spans="2:65" s="1" customFormat="1" ht="31.5" customHeight="1">
      <c r="B129" s="173"/>
      <c r="C129" s="174" t="s">
        <v>210</v>
      </c>
      <c r="D129" s="174" t="s">
        <v>130</v>
      </c>
      <c r="E129" s="175" t="s">
        <v>351</v>
      </c>
      <c r="F129" s="176" t="s">
        <v>352</v>
      </c>
      <c r="G129" s="177" t="s">
        <v>327</v>
      </c>
      <c r="H129" s="178">
        <v>29.92</v>
      </c>
      <c r="I129" s="179"/>
      <c r="J129" s="180">
        <f>ROUND(I129*H129,2)</f>
        <v>0</v>
      </c>
      <c r="K129" s="176" t="s">
        <v>134</v>
      </c>
      <c r="L129" s="40"/>
      <c r="M129" s="181" t="s">
        <v>5</v>
      </c>
      <c r="N129" s="182" t="s">
        <v>40</v>
      </c>
      <c r="O129" s="41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AR129" s="23" t="s">
        <v>84</v>
      </c>
      <c r="AT129" s="23" t="s">
        <v>130</v>
      </c>
      <c r="AU129" s="23" t="s">
        <v>78</v>
      </c>
      <c r="AY129" s="23" t="s">
        <v>127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23" t="s">
        <v>74</v>
      </c>
      <c r="BK129" s="185">
        <f>ROUND(I129*H129,2)</f>
        <v>0</v>
      </c>
      <c r="BL129" s="23" t="s">
        <v>84</v>
      </c>
      <c r="BM129" s="23" t="s">
        <v>353</v>
      </c>
    </row>
    <row r="130" spans="2:65" s="11" customFormat="1">
      <c r="B130" s="186"/>
      <c r="D130" s="187" t="s">
        <v>137</v>
      </c>
      <c r="E130" s="188" t="s">
        <v>5</v>
      </c>
      <c r="F130" s="189" t="s">
        <v>354</v>
      </c>
      <c r="H130" s="190" t="s">
        <v>5</v>
      </c>
      <c r="I130" s="191"/>
      <c r="L130" s="186"/>
      <c r="M130" s="192"/>
      <c r="N130" s="193"/>
      <c r="O130" s="193"/>
      <c r="P130" s="193"/>
      <c r="Q130" s="193"/>
      <c r="R130" s="193"/>
      <c r="S130" s="193"/>
      <c r="T130" s="194"/>
      <c r="AT130" s="190" t="s">
        <v>137</v>
      </c>
      <c r="AU130" s="190" t="s">
        <v>78</v>
      </c>
      <c r="AV130" s="11" t="s">
        <v>74</v>
      </c>
      <c r="AW130" s="11" t="s">
        <v>33</v>
      </c>
      <c r="AX130" s="11" t="s">
        <v>69</v>
      </c>
      <c r="AY130" s="190" t="s">
        <v>127</v>
      </c>
    </row>
    <row r="131" spans="2:65" s="12" customFormat="1">
      <c r="B131" s="195"/>
      <c r="D131" s="187" t="s">
        <v>137</v>
      </c>
      <c r="E131" s="196" t="s">
        <v>5</v>
      </c>
      <c r="F131" s="197" t="s">
        <v>355</v>
      </c>
      <c r="H131" s="198">
        <v>28.64</v>
      </c>
      <c r="I131" s="199"/>
      <c r="L131" s="195"/>
      <c r="M131" s="200"/>
      <c r="N131" s="201"/>
      <c r="O131" s="201"/>
      <c r="P131" s="201"/>
      <c r="Q131" s="201"/>
      <c r="R131" s="201"/>
      <c r="S131" s="201"/>
      <c r="T131" s="202"/>
      <c r="AT131" s="196" t="s">
        <v>137</v>
      </c>
      <c r="AU131" s="196" t="s">
        <v>78</v>
      </c>
      <c r="AV131" s="12" t="s">
        <v>78</v>
      </c>
      <c r="AW131" s="12" t="s">
        <v>33</v>
      </c>
      <c r="AX131" s="12" t="s">
        <v>69</v>
      </c>
      <c r="AY131" s="196" t="s">
        <v>127</v>
      </c>
    </row>
    <row r="132" spans="2:65" s="11" customFormat="1">
      <c r="B132" s="186"/>
      <c r="D132" s="187" t="s">
        <v>137</v>
      </c>
      <c r="E132" s="188" t="s">
        <v>5</v>
      </c>
      <c r="F132" s="189" t="s">
        <v>356</v>
      </c>
      <c r="H132" s="190" t="s">
        <v>5</v>
      </c>
      <c r="I132" s="191"/>
      <c r="L132" s="186"/>
      <c r="M132" s="192"/>
      <c r="N132" s="193"/>
      <c r="O132" s="193"/>
      <c r="P132" s="193"/>
      <c r="Q132" s="193"/>
      <c r="R132" s="193"/>
      <c r="S132" s="193"/>
      <c r="T132" s="194"/>
      <c r="AT132" s="190" t="s">
        <v>137</v>
      </c>
      <c r="AU132" s="190" t="s">
        <v>78</v>
      </c>
      <c r="AV132" s="11" t="s">
        <v>74</v>
      </c>
      <c r="AW132" s="11" t="s">
        <v>33</v>
      </c>
      <c r="AX132" s="11" t="s">
        <v>69</v>
      </c>
      <c r="AY132" s="190" t="s">
        <v>127</v>
      </c>
    </row>
    <row r="133" spans="2:65" s="12" customFormat="1">
      <c r="B133" s="195"/>
      <c r="D133" s="187" t="s">
        <v>137</v>
      </c>
      <c r="E133" s="196" t="s">
        <v>5</v>
      </c>
      <c r="F133" s="197" t="s">
        <v>357</v>
      </c>
      <c r="H133" s="198">
        <v>1.28</v>
      </c>
      <c r="I133" s="199"/>
      <c r="L133" s="195"/>
      <c r="M133" s="200"/>
      <c r="N133" s="201"/>
      <c r="O133" s="201"/>
      <c r="P133" s="201"/>
      <c r="Q133" s="201"/>
      <c r="R133" s="201"/>
      <c r="S133" s="201"/>
      <c r="T133" s="202"/>
      <c r="AT133" s="196" t="s">
        <v>137</v>
      </c>
      <c r="AU133" s="196" t="s">
        <v>78</v>
      </c>
      <c r="AV133" s="12" t="s">
        <v>78</v>
      </c>
      <c r="AW133" s="12" t="s">
        <v>33</v>
      </c>
      <c r="AX133" s="12" t="s">
        <v>69</v>
      </c>
      <c r="AY133" s="196" t="s">
        <v>127</v>
      </c>
    </row>
    <row r="134" spans="2:65" s="13" customFormat="1">
      <c r="B134" s="203"/>
      <c r="D134" s="204" t="s">
        <v>137</v>
      </c>
      <c r="E134" s="205" t="s">
        <v>5</v>
      </c>
      <c r="F134" s="206" t="s">
        <v>141</v>
      </c>
      <c r="H134" s="207">
        <v>29.92</v>
      </c>
      <c r="I134" s="208"/>
      <c r="L134" s="203"/>
      <c r="M134" s="209"/>
      <c r="N134" s="210"/>
      <c r="O134" s="210"/>
      <c r="P134" s="210"/>
      <c r="Q134" s="210"/>
      <c r="R134" s="210"/>
      <c r="S134" s="210"/>
      <c r="T134" s="211"/>
      <c r="AT134" s="212" t="s">
        <v>137</v>
      </c>
      <c r="AU134" s="212" t="s">
        <v>78</v>
      </c>
      <c r="AV134" s="13" t="s">
        <v>84</v>
      </c>
      <c r="AW134" s="13" t="s">
        <v>33</v>
      </c>
      <c r="AX134" s="13" t="s">
        <v>74</v>
      </c>
      <c r="AY134" s="212" t="s">
        <v>127</v>
      </c>
    </row>
    <row r="135" spans="2:65" s="1" customFormat="1" ht="31.5" customHeight="1">
      <c r="B135" s="173"/>
      <c r="C135" s="174" t="s">
        <v>219</v>
      </c>
      <c r="D135" s="174" t="s">
        <v>130</v>
      </c>
      <c r="E135" s="175" t="s">
        <v>358</v>
      </c>
      <c r="F135" s="176" t="s">
        <v>359</v>
      </c>
      <c r="G135" s="177" t="s">
        <v>327</v>
      </c>
      <c r="H135" s="178">
        <v>400.36200000000002</v>
      </c>
      <c r="I135" s="179"/>
      <c r="J135" s="180">
        <f>ROUND(I135*H135,2)</f>
        <v>0</v>
      </c>
      <c r="K135" s="176" t="s">
        <v>134</v>
      </c>
      <c r="L135" s="40"/>
      <c r="M135" s="181" t="s">
        <v>5</v>
      </c>
      <c r="N135" s="182" t="s">
        <v>40</v>
      </c>
      <c r="O135" s="41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AR135" s="23" t="s">
        <v>84</v>
      </c>
      <c r="AT135" s="23" t="s">
        <v>130</v>
      </c>
      <c r="AU135" s="23" t="s">
        <v>78</v>
      </c>
      <c r="AY135" s="23" t="s">
        <v>127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23" t="s">
        <v>74</v>
      </c>
      <c r="BK135" s="185">
        <f>ROUND(I135*H135,2)</f>
        <v>0</v>
      </c>
      <c r="BL135" s="23" t="s">
        <v>84</v>
      </c>
      <c r="BM135" s="23" t="s">
        <v>360</v>
      </c>
    </row>
    <row r="136" spans="2:65" s="11" customFormat="1">
      <c r="B136" s="186"/>
      <c r="D136" s="187" t="s">
        <v>137</v>
      </c>
      <c r="E136" s="188" t="s">
        <v>5</v>
      </c>
      <c r="F136" s="189" t="s">
        <v>361</v>
      </c>
      <c r="H136" s="190" t="s">
        <v>5</v>
      </c>
      <c r="I136" s="191"/>
      <c r="L136" s="186"/>
      <c r="M136" s="192"/>
      <c r="N136" s="193"/>
      <c r="O136" s="193"/>
      <c r="P136" s="193"/>
      <c r="Q136" s="193"/>
      <c r="R136" s="193"/>
      <c r="S136" s="193"/>
      <c r="T136" s="194"/>
      <c r="AT136" s="190" t="s">
        <v>137</v>
      </c>
      <c r="AU136" s="190" t="s">
        <v>78</v>
      </c>
      <c r="AV136" s="11" t="s">
        <v>74</v>
      </c>
      <c r="AW136" s="11" t="s">
        <v>33</v>
      </c>
      <c r="AX136" s="11" t="s">
        <v>69</v>
      </c>
      <c r="AY136" s="190" t="s">
        <v>127</v>
      </c>
    </row>
    <row r="137" spans="2:65" s="12" customFormat="1">
      <c r="B137" s="195"/>
      <c r="D137" s="187" t="s">
        <v>137</v>
      </c>
      <c r="E137" s="196" t="s">
        <v>5</v>
      </c>
      <c r="F137" s="197" t="s">
        <v>362</v>
      </c>
      <c r="H137" s="198">
        <v>124.41</v>
      </c>
      <c r="I137" s="199"/>
      <c r="L137" s="195"/>
      <c r="M137" s="200"/>
      <c r="N137" s="201"/>
      <c r="O137" s="201"/>
      <c r="P137" s="201"/>
      <c r="Q137" s="201"/>
      <c r="R137" s="201"/>
      <c r="S137" s="201"/>
      <c r="T137" s="202"/>
      <c r="AT137" s="196" t="s">
        <v>137</v>
      </c>
      <c r="AU137" s="196" t="s">
        <v>78</v>
      </c>
      <c r="AV137" s="12" t="s">
        <v>78</v>
      </c>
      <c r="AW137" s="12" t="s">
        <v>33</v>
      </c>
      <c r="AX137" s="12" t="s">
        <v>69</v>
      </c>
      <c r="AY137" s="196" t="s">
        <v>127</v>
      </c>
    </row>
    <row r="138" spans="2:65" s="11" customFormat="1">
      <c r="B138" s="186"/>
      <c r="D138" s="187" t="s">
        <v>137</v>
      </c>
      <c r="E138" s="188" t="s">
        <v>5</v>
      </c>
      <c r="F138" s="189" t="s">
        <v>363</v>
      </c>
      <c r="H138" s="190" t="s">
        <v>5</v>
      </c>
      <c r="I138" s="191"/>
      <c r="L138" s="186"/>
      <c r="M138" s="192"/>
      <c r="N138" s="193"/>
      <c r="O138" s="193"/>
      <c r="P138" s="193"/>
      <c r="Q138" s="193"/>
      <c r="R138" s="193"/>
      <c r="S138" s="193"/>
      <c r="T138" s="194"/>
      <c r="AT138" s="190" t="s">
        <v>137</v>
      </c>
      <c r="AU138" s="190" t="s">
        <v>78</v>
      </c>
      <c r="AV138" s="11" t="s">
        <v>74</v>
      </c>
      <c r="AW138" s="11" t="s">
        <v>33</v>
      </c>
      <c r="AX138" s="11" t="s">
        <v>69</v>
      </c>
      <c r="AY138" s="190" t="s">
        <v>127</v>
      </c>
    </row>
    <row r="139" spans="2:65" s="12" customFormat="1">
      <c r="B139" s="195"/>
      <c r="D139" s="187" t="s">
        <v>137</v>
      </c>
      <c r="E139" s="196" t="s">
        <v>5</v>
      </c>
      <c r="F139" s="197" t="s">
        <v>364</v>
      </c>
      <c r="H139" s="198">
        <v>5.46</v>
      </c>
      <c r="I139" s="199"/>
      <c r="L139" s="195"/>
      <c r="M139" s="200"/>
      <c r="N139" s="201"/>
      <c r="O139" s="201"/>
      <c r="P139" s="201"/>
      <c r="Q139" s="201"/>
      <c r="R139" s="201"/>
      <c r="S139" s="201"/>
      <c r="T139" s="202"/>
      <c r="AT139" s="196" t="s">
        <v>137</v>
      </c>
      <c r="AU139" s="196" t="s">
        <v>78</v>
      </c>
      <c r="AV139" s="12" t="s">
        <v>78</v>
      </c>
      <c r="AW139" s="12" t="s">
        <v>33</v>
      </c>
      <c r="AX139" s="12" t="s">
        <v>69</v>
      </c>
      <c r="AY139" s="196" t="s">
        <v>127</v>
      </c>
    </row>
    <row r="140" spans="2:65" s="11" customFormat="1">
      <c r="B140" s="186"/>
      <c r="D140" s="187" t="s">
        <v>137</v>
      </c>
      <c r="E140" s="188" t="s">
        <v>5</v>
      </c>
      <c r="F140" s="189" t="s">
        <v>365</v>
      </c>
      <c r="H140" s="190" t="s">
        <v>5</v>
      </c>
      <c r="I140" s="191"/>
      <c r="L140" s="186"/>
      <c r="M140" s="192"/>
      <c r="N140" s="193"/>
      <c r="O140" s="193"/>
      <c r="P140" s="193"/>
      <c r="Q140" s="193"/>
      <c r="R140" s="193"/>
      <c r="S140" s="193"/>
      <c r="T140" s="194"/>
      <c r="AT140" s="190" t="s">
        <v>137</v>
      </c>
      <c r="AU140" s="190" t="s">
        <v>78</v>
      </c>
      <c r="AV140" s="11" t="s">
        <v>74</v>
      </c>
      <c r="AW140" s="11" t="s">
        <v>33</v>
      </c>
      <c r="AX140" s="11" t="s">
        <v>69</v>
      </c>
      <c r="AY140" s="190" t="s">
        <v>127</v>
      </c>
    </row>
    <row r="141" spans="2:65" s="12" customFormat="1">
      <c r="B141" s="195"/>
      <c r="D141" s="187" t="s">
        <v>137</v>
      </c>
      <c r="E141" s="196" t="s">
        <v>5</v>
      </c>
      <c r="F141" s="197" t="s">
        <v>366</v>
      </c>
      <c r="H141" s="198">
        <v>3.25</v>
      </c>
      <c r="I141" s="199"/>
      <c r="L141" s="195"/>
      <c r="M141" s="200"/>
      <c r="N141" s="201"/>
      <c r="O141" s="201"/>
      <c r="P141" s="201"/>
      <c r="Q141" s="201"/>
      <c r="R141" s="201"/>
      <c r="S141" s="201"/>
      <c r="T141" s="202"/>
      <c r="AT141" s="196" t="s">
        <v>137</v>
      </c>
      <c r="AU141" s="196" t="s">
        <v>78</v>
      </c>
      <c r="AV141" s="12" t="s">
        <v>78</v>
      </c>
      <c r="AW141" s="12" t="s">
        <v>33</v>
      </c>
      <c r="AX141" s="12" t="s">
        <v>69</v>
      </c>
      <c r="AY141" s="196" t="s">
        <v>127</v>
      </c>
    </row>
    <row r="142" spans="2:65" s="11" customFormat="1">
      <c r="B142" s="186"/>
      <c r="D142" s="187" t="s">
        <v>137</v>
      </c>
      <c r="E142" s="188" t="s">
        <v>5</v>
      </c>
      <c r="F142" s="189" t="s">
        <v>367</v>
      </c>
      <c r="H142" s="190" t="s">
        <v>5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90" t="s">
        <v>137</v>
      </c>
      <c r="AU142" s="190" t="s">
        <v>78</v>
      </c>
      <c r="AV142" s="11" t="s">
        <v>74</v>
      </c>
      <c r="AW142" s="11" t="s">
        <v>33</v>
      </c>
      <c r="AX142" s="11" t="s">
        <v>69</v>
      </c>
      <c r="AY142" s="190" t="s">
        <v>127</v>
      </c>
    </row>
    <row r="143" spans="2:65" s="12" customFormat="1">
      <c r="B143" s="195"/>
      <c r="D143" s="187" t="s">
        <v>137</v>
      </c>
      <c r="E143" s="196" t="s">
        <v>5</v>
      </c>
      <c r="F143" s="197" t="s">
        <v>368</v>
      </c>
      <c r="H143" s="198">
        <v>33</v>
      </c>
      <c r="I143" s="199"/>
      <c r="L143" s="195"/>
      <c r="M143" s="200"/>
      <c r="N143" s="201"/>
      <c r="O143" s="201"/>
      <c r="P143" s="201"/>
      <c r="Q143" s="201"/>
      <c r="R143" s="201"/>
      <c r="S143" s="201"/>
      <c r="T143" s="202"/>
      <c r="AT143" s="196" t="s">
        <v>137</v>
      </c>
      <c r="AU143" s="196" t="s">
        <v>78</v>
      </c>
      <c r="AV143" s="12" t="s">
        <v>78</v>
      </c>
      <c r="AW143" s="12" t="s">
        <v>33</v>
      </c>
      <c r="AX143" s="12" t="s">
        <v>69</v>
      </c>
      <c r="AY143" s="196" t="s">
        <v>127</v>
      </c>
    </row>
    <row r="144" spans="2:65" s="12" customFormat="1">
      <c r="B144" s="195"/>
      <c r="D144" s="187" t="s">
        <v>137</v>
      </c>
      <c r="E144" s="196" t="s">
        <v>5</v>
      </c>
      <c r="F144" s="197" t="s">
        <v>369</v>
      </c>
      <c r="H144" s="198">
        <v>23.75</v>
      </c>
      <c r="I144" s="199"/>
      <c r="L144" s="195"/>
      <c r="M144" s="200"/>
      <c r="N144" s="201"/>
      <c r="O144" s="201"/>
      <c r="P144" s="201"/>
      <c r="Q144" s="201"/>
      <c r="R144" s="201"/>
      <c r="S144" s="201"/>
      <c r="T144" s="202"/>
      <c r="AT144" s="196" t="s">
        <v>137</v>
      </c>
      <c r="AU144" s="196" t="s">
        <v>78</v>
      </c>
      <c r="AV144" s="12" t="s">
        <v>78</v>
      </c>
      <c r="AW144" s="12" t="s">
        <v>33</v>
      </c>
      <c r="AX144" s="12" t="s">
        <v>69</v>
      </c>
      <c r="AY144" s="196" t="s">
        <v>127</v>
      </c>
    </row>
    <row r="145" spans="2:65" s="11" customFormat="1">
      <c r="B145" s="186"/>
      <c r="D145" s="187" t="s">
        <v>137</v>
      </c>
      <c r="E145" s="188" t="s">
        <v>5</v>
      </c>
      <c r="F145" s="189" t="s">
        <v>370</v>
      </c>
      <c r="H145" s="190" t="s">
        <v>5</v>
      </c>
      <c r="I145" s="191"/>
      <c r="L145" s="186"/>
      <c r="M145" s="192"/>
      <c r="N145" s="193"/>
      <c r="O145" s="193"/>
      <c r="P145" s="193"/>
      <c r="Q145" s="193"/>
      <c r="R145" s="193"/>
      <c r="S145" s="193"/>
      <c r="T145" s="194"/>
      <c r="AT145" s="190" t="s">
        <v>137</v>
      </c>
      <c r="AU145" s="190" t="s">
        <v>78</v>
      </c>
      <c r="AV145" s="11" t="s">
        <v>74</v>
      </c>
      <c r="AW145" s="11" t="s">
        <v>33</v>
      </c>
      <c r="AX145" s="11" t="s">
        <v>69</v>
      </c>
      <c r="AY145" s="190" t="s">
        <v>127</v>
      </c>
    </row>
    <row r="146" spans="2:65" s="12" customFormat="1">
      <c r="B146" s="195"/>
      <c r="D146" s="187" t="s">
        <v>137</v>
      </c>
      <c r="E146" s="196" t="s">
        <v>5</v>
      </c>
      <c r="F146" s="197" t="s">
        <v>371</v>
      </c>
      <c r="H146" s="198">
        <v>189.6</v>
      </c>
      <c r="I146" s="199"/>
      <c r="L146" s="195"/>
      <c r="M146" s="200"/>
      <c r="N146" s="201"/>
      <c r="O146" s="201"/>
      <c r="P146" s="201"/>
      <c r="Q146" s="201"/>
      <c r="R146" s="201"/>
      <c r="S146" s="201"/>
      <c r="T146" s="202"/>
      <c r="AT146" s="196" t="s">
        <v>137</v>
      </c>
      <c r="AU146" s="196" t="s">
        <v>78</v>
      </c>
      <c r="AV146" s="12" t="s">
        <v>78</v>
      </c>
      <c r="AW146" s="12" t="s">
        <v>33</v>
      </c>
      <c r="AX146" s="12" t="s">
        <v>69</v>
      </c>
      <c r="AY146" s="196" t="s">
        <v>127</v>
      </c>
    </row>
    <row r="147" spans="2:65" s="11" customFormat="1">
      <c r="B147" s="186"/>
      <c r="D147" s="187" t="s">
        <v>137</v>
      </c>
      <c r="E147" s="188" t="s">
        <v>5</v>
      </c>
      <c r="F147" s="189" t="s">
        <v>372</v>
      </c>
      <c r="H147" s="190" t="s">
        <v>5</v>
      </c>
      <c r="I147" s="191"/>
      <c r="L147" s="186"/>
      <c r="M147" s="192"/>
      <c r="N147" s="193"/>
      <c r="O147" s="193"/>
      <c r="P147" s="193"/>
      <c r="Q147" s="193"/>
      <c r="R147" s="193"/>
      <c r="S147" s="193"/>
      <c r="T147" s="194"/>
      <c r="AT147" s="190" t="s">
        <v>137</v>
      </c>
      <c r="AU147" s="190" t="s">
        <v>78</v>
      </c>
      <c r="AV147" s="11" t="s">
        <v>74</v>
      </c>
      <c r="AW147" s="11" t="s">
        <v>33</v>
      </c>
      <c r="AX147" s="11" t="s">
        <v>69</v>
      </c>
      <c r="AY147" s="190" t="s">
        <v>127</v>
      </c>
    </row>
    <row r="148" spans="2:65" s="12" customFormat="1">
      <c r="B148" s="195"/>
      <c r="D148" s="187" t="s">
        <v>137</v>
      </c>
      <c r="E148" s="196" t="s">
        <v>5</v>
      </c>
      <c r="F148" s="197" t="s">
        <v>373</v>
      </c>
      <c r="H148" s="198">
        <v>11.391999999999999</v>
      </c>
      <c r="I148" s="199"/>
      <c r="L148" s="195"/>
      <c r="M148" s="200"/>
      <c r="N148" s="201"/>
      <c r="O148" s="201"/>
      <c r="P148" s="201"/>
      <c r="Q148" s="201"/>
      <c r="R148" s="201"/>
      <c r="S148" s="201"/>
      <c r="T148" s="202"/>
      <c r="AT148" s="196" t="s">
        <v>137</v>
      </c>
      <c r="AU148" s="196" t="s">
        <v>78</v>
      </c>
      <c r="AV148" s="12" t="s">
        <v>78</v>
      </c>
      <c r="AW148" s="12" t="s">
        <v>33</v>
      </c>
      <c r="AX148" s="12" t="s">
        <v>69</v>
      </c>
      <c r="AY148" s="196" t="s">
        <v>127</v>
      </c>
    </row>
    <row r="149" spans="2:65" s="11" customFormat="1">
      <c r="B149" s="186"/>
      <c r="D149" s="187" t="s">
        <v>137</v>
      </c>
      <c r="E149" s="188" t="s">
        <v>5</v>
      </c>
      <c r="F149" s="189" t="s">
        <v>374</v>
      </c>
      <c r="H149" s="190" t="s">
        <v>5</v>
      </c>
      <c r="I149" s="191"/>
      <c r="L149" s="186"/>
      <c r="M149" s="192"/>
      <c r="N149" s="193"/>
      <c r="O149" s="193"/>
      <c r="P149" s="193"/>
      <c r="Q149" s="193"/>
      <c r="R149" s="193"/>
      <c r="S149" s="193"/>
      <c r="T149" s="194"/>
      <c r="AT149" s="190" t="s">
        <v>137</v>
      </c>
      <c r="AU149" s="190" t="s">
        <v>78</v>
      </c>
      <c r="AV149" s="11" t="s">
        <v>74</v>
      </c>
      <c r="AW149" s="11" t="s">
        <v>33</v>
      </c>
      <c r="AX149" s="11" t="s">
        <v>69</v>
      </c>
      <c r="AY149" s="190" t="s">
        <v>127</v>
      </c>
    </row>
    <row r="150" spans="2:65" s="12" customFormat="1">
      <c r="B150" s="195"/>
      <c r="D150" s="187" t="s">
        <v>137</v>
      </c>
      <c r="E150" s="196" t="s">
        <v>5</v>
      </c>
      <c r="F150" s="197" t="s">
        <v>375</v>
      </c>
      <c r="H150" s="198">
        <v>9.5</v>
      </c>
      <c r="I150" s="199"/>
      <c r="L150" s="195"/>
      <c r="M150" s="200"/>
      <c r="N150" s="201"/>
      <c r="O150" s="201"/>
      <c r="P150" s="201"/>
      <c r="Q150" s="201"/>
      <c r="R150" s="201"/>
      <c r="S150" s="201"/>
      <c r="T150" s="202"/>
      <c r="AT150" s="196" t="s">
        <v>137</v>
      </c>
      <c r="AU150" s="196" t="s">
        <v>78</v>
      </c>
      <c r="AV150" s="12" t="s">
        <v>78</v>
      </c>
      <c r="AW150" s="12" t="s">
        <v>33</v>
      </c>
      <c r="AX150" s="12" t="s">
        <v>69</v>
      </c>
      <c r="AY150" s="196" t="s">
        <v>127</v>
      </c>
    </row>
    <row r="151" spans="2:65" s="13" customFormat="1">
      <c r="B151" s="203"/>
      <c r="D151" s="204" t="s">
        <v>137</v>
      </c>
      <c r="E151" s="205" t="s">
        <v>5</v>
      </c>
      <c r="F151" s="206" t="s">
        <v>141</v>
      </c>
      <c r="H151" s="207">
        <v>400.36200000000002</v>
      </c>
      <c r="I151" s="208"/>
      <c r="L151" s="203"/>
      <c r="M151" s="209"/>
      <c r="N151" s="210"/>
      <c r="O151" s="210"/>
      <c r="P151" s="210"/>
      <c r="Q151" s="210"/>
      <c r="R151" s="210"/>
      <c r="S151" s="210"/>
      <c r="T151" s="211"/>
      <c r="AT151" s="212" t="s">
        <v>137</v>
      </c>
      <c r="AU151" s="212" t="s">
        <v>78</v>
      </c>
      <c r="AV151" s="13" t="s">
        <v>84</v>
      </c>
      <c r="AW151" s="13" t="s">
        <v>33</v>
      </c>
      <c r="AX151" s="13" t="s">
        <v>74</v>
      </c>
      <c r="AY151" s="212" t="s">
        <v>127</v>
      </c>
    </row>
    <row r="152" spans="2:65" s="1" customFormat="1" ht="31.5" customHeight="1">
      <c r="B152" s="173"/>
      <c r="C152" s="174" t="s">
        <v>229</v>
      </c>
      <c r="D152" s="174" t="s">
        <v>130</v>
      </c>
      <c r="E152" s="175" t="s">
        <v>376</v>
      </c>
      <c r="F152" s="176" t="s">
        <v>377</v>
      </c>
      <c r="G152" s="177" t="s">
        <v>301</v>
      </c>
      <c r="H152" s="178">
        <v>266.42</v>
      </c>
      <c r="I152" s="179"/>
      <c r="J152" s="180">
        <f>ROUND(I152*H152,2)</f>
        <v>0</v>
      </c>
      <c r="K152" s="176" t="s">
        <v>134</v>
      </c>
      <c r="L152" s="40"/>
      <c r="M152" s="181" t="s">
        <v>5</v>
      </c>
      <c r="N152" s="182" t="s">
        <v>40</v>
      </c>
      <c r="O152" s="41"/>
      <c r="P152" s="183">
        <f>O152*H152</f>
        <v>0</v>
      </c>
      <c r="Q152" s="183">
        <v>8.4000000000000003E-4</v>
      </c>
      <c r="R152" s="183">
        <f>Q152*H152</f>
        <v>0.22379280000000001</v>
      </c>
      <c r="S152" s="183">
        <v>0</v>
      </c>
      <c r="T152" s="184">
        <f>S152*H152</f>
        <v>0</v>
      </c>
      <c r="AR152" s="23" t="s">
        <v>84</v>
      </c>
      <c r="AT152" s="23" t="s">
        <v>130</v>
      </c>
      <c r="AU152" s="23" t="s">
        <v>78</v>
      </c>
      <c r="AY152" s="23" t="s">
        <v>127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23" t="s">
        <v>74</v>
      </c>
      <c r="BK152" s="185">
        <f>ROUND(I152*H152,2)</f>
        <v>0</v>
      </c>
      <c r="BL152" s="23" t="s">
        <v>84</v>
      </c>
      <c r="BM152" s="23" t="s">
        <v>378</v>
      </c>
    </row>
    <row r="153" spans="2:65" s="12" customFormat="1">
      <c r="B153" s="195"/>
      <c r="D153" s="187" t="s">
        <v>137</v>
      </c>
      <c r="E153" s="196" t="s">
        <v>5</v>
      </c>
      <c r="F153" s="197" t="s">
        <v>379</v>
      </c>
      <c r="H153" s="198">
        <v>226.2</v>
      </c>
      <c r="I153" s="199"/>
      <c r="L153" s="195"/>
      <c r="M153" s="200"/>
      <c r="N153" s="201"/>
      <c r="O153" s="201"/>
      <c r="P153" s="201"/>
      <c r="Q153" s="201"/>
      <c r="R153" s="201"/>
      <c r="S153" s="201"/>
      <c r="T153" s="202"/>
      <c r="AT153" s="196" t="s">
        <v>137</v>
      </c>
      <c r="AU153" s="196" t="s">
        <v>78</v>
      </c>
      <c r="AV153" s="12" t="s">
        <v>78</v>
      </c>
      <c r="AW153" s="12" t="s">
        <v>33</v>
      </c>
      <c r="AX153" s="12" t="s">
        <v>69</v>
      </c>
      <c r="AY153" s="196" t="s">
        <v>127</v>
      </c>
    </row>
    <row r="154" spans="2:65" s="12" customFormat="1">
      <c r="B154" s="195"/>
      <c r="D154" s="187" t="s">
        <v>137</v>
      </c>
      <c r="E154" s="196" t="s">
        <v>5</v>
      </c>
      <c r="F154" s="197" t="s">
        <v>380</v>
      </c>
      <c r="H154" s="198">
        <v>16.12</v>
      </c>
      <c r="I154" s="199"/>
      <c r="L154" s="195"/>
      <c r="M154" s="200"/>
      <c r="N154" s="201"/>
      <c r="O154" s="201"/>
      <c r="P154" s="201"/>
      <c r="Q154" s="201"/>
      <c r="R154" s="201"/>
      <c r="S154" s="201"/>
      <c r="T154" s="202"/>
      <c r="AT154" s="196" t="s">
        <v>137</v>
      </c>
      <c r="AU154" s="196" t="s">
        <v>78</v>
      </c>
      <c r="AV154" s="12" t="s">
        <v>78</v>
      </c>
      <c r="AW154" s="12" t="s">
        <v>33</v>
      </c>
      <c r="AX154" s="12" t="s">
        <v>69</v>
      </c>
      <c r="AY154" s="196" t="s">
        <v>127</v>
      </c>
    </row>
    <row r="155" spans="2:65" s="12" customFormat="1">
      <c r="B155" s="195"/>
      <c r="D155" s="187" t="s">
        <v>137</v>
      </c>
      <c r="E155" s="196" t="s">
        <v>5</v>
      </c>
      <c r="F155" s="197" t="s">
        <v>381</v>
      </c>
      <c r="H155" s="198">
        <v>6.5</v>
      </c>
      <c r="I155" s="199"/>
      <c r="L155" s="195"/>
      <c r="M155" s="200"/>
      <c r="N155" s="201"/>
      <c r="O155" s="201"/>
      <c r="P155" s="201"/>
      <c r="Q155" s="201"/>
      <c r="R155" s="201"/>
      <c r="S155" s="201"/>
      <c r="T155" s="202"/>
      <c r="AT155" s="196" t="s">
        <v>137</v>
      </c>
      <c r="AU155" s="196" t="s">
        <v>78</v>
      </c>
      <c r="AV155" s="12" t="s">
        <v>78</v>
      </c>
      <c r="AW155" s="12" t="s">
        <v>33</v>
      </c>
      <c r="AX155" s="12" t="s">
        <v>69</v>
      </c>
      <c r="AY155" s="196" t="s">
        <v>127</v>
      </c>
    </row>
    <row r="156" spans="2:65" s="12" customFormat="1">
      <c r="B156" s="195"/>
      <c r="D156" s="187" t="s">
        <v>137</v>
      </c>
      <c r="E156" s="196" t="s">
        <v>5</v>
      </c>
      <c r="F156" s="197" t="s">
        <v>382</v>
      </c>
      <c r="H156" s="198">
        <v>17.600000000000001</v>
      </c>
      <c r="I156" s="199"/>
      <c r="L156" s="195"/>
      <c r="M156" s="200"/>
      <c r="N156" s="201"/>
      <c r="O156" s="201"/>
      <c r="P156" s="201"/>
      <c r="Q156" s="201"/>
      <c r="R156" s="201"/>
      <c r="S156" s="201"/>
      <c r="T156" s="202"/>
      <c r="AT156" s="196" t="s">
        <v>137</v>
      </c>
      <c r="AU156" s="196" t="s">
        <v>78</v>
      </c>
      <c r="AV156" s="12" t="s">
        <v>78</v>
      </c>
      <c r="AW156" s="12" t="s">
        <v>33</v>
      </c>
      <c r="AX156" s="12" t="s">
        <v>69</v>
      </c>
      <c r="AY156" s="196" t="s">
        <v>127</v>
      </c>
    </row>
    <row r="157" spans="2:65" s="13" customFormat="1">
      <c r="B157" s="203"/>
      <c r="D157" s="204" t="s">
        <v>137</v>
      </c>
      <c r="E157" s="205" t="s">
        <v>5</v>
      </c>
      <c r="F157" s="206" t="s">
        <v>141</v>
      </c>
      <c r="H157" s="207">
        <v>266.42</v>
      </c>
      <c r="I157" s="208"/>
      <c r="L157" s="203"/>
      <c r="M157" s="209"/>
      <c r="N157" s="210"/>
      <c r="O157" s="210"/>
      <c r="P157" s="210"/>
      <c r="Q157" s="210"/>
      <c r="R157" s="210"/>
      <c r="S157" s="210"/>
      <c r="T157" s="211"/>
      <c r="AT157" s="212" t="s">
        <v>137</v>
      </c>
      <c r="AU157" s="212" t="s">
        <v>78</v>
      </c>
      <c r="AV157" s="13" t="s">
        <v>84</v>
      </c>
      <c r="AW157" s="13" t="s">
        <v>33</v>
      </c>
      <c r="AX157" s="13" t="s">
        <v>74</v>
      </c>
      <c r="AY157" s="212" t="s">
        <v>127</v>
      </c>
    </row>
    <row r="158" spans="2:65" s="1" customFormat="1" ht="31.5" customHeight="1">
      <c r="B158" s="173"/>
      <c r="C158" s="174" t="s">
        <v>241</v>
      </c>
      <c r="D158" s="174" t="s">
        <v>130</v>
      </c>
      <c r="E158" s="175" t="s">
        <v>383</v>
      </c>
      <c r="F158" s="176" t="s">
        <v>384</v>
      </c>
      <c r="G158" s="177" t="s">
        <v>301</v>
      </c>
      <c r="H158" s="178">
        <v>44</v>
      </c>
      <c r="I158" s="179"/>
      <c r="J158" s="180">
        <f>ROUND(I158*H158,2)</f>
        <v>0</v>
      </c>
      <c r="K158" s="176" t="s">
        <v>134</v>
      </c>
      <c r="L158" s="40"/>
      <c r="M158" s="181" t="s">
        <v>5</v>
      </c>
      <c r="N158" s="182" t="s">
        <v>40</v>
      </c>
      <c r="O158" s="41"/>
      <c r="P158" s="183">
        <f>O158*H158</f>
        <v>0</v>
      </c>
      <c r="Q158" s="183">
        <v>8.4999999999999995E-4</v>
      </c>
      <c r="R158" s="183">
        <f>Q158*H158</f>
        <v>3.7399999999999996E-2</v>
      </c>
      <c r="S158" s="183">
        <v>0</v>
      </c>
      <c r="T158" s="184">
        <f>S158*H158</f>
        <v>0</v>
      </c>
      <c r="AR158" s="23" t="s">
        <v>84</v>
      </c>
      <c r="AT158" s="23" t="s">
        <v>130</v>
      </c>
      <c r="AU158" s="23" t="s">
        <v>78</v>
      </c>
      <c r="AY158" s="23" t="s">
        <v>127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23" t="s">
        <v>74</v>
      </c>
      <c r="BK158" s="185">
        <f>ROUND(I158*H158,2)</f>
        <v>0</v>
      </c>
      <c r="BL158" s="23" t="s">
        <v>84</v>
      </c>
      <c r="BM158" s="23" t="s">
        <v>385</v>
      </c>
    </row>
    <row r="159" spans="2:65" s="11" customFormat="1">
      <c r="B159" s="186"/>
      <c r="D159" s="187" t="s">
        <v>137</v>
      </c>
      <c r="E159" s="188" t="s">
        <v>5</v>
      </c>
      <c r="F159" s="189" t="s">
        <v>386</v>
      </c>
      <c r="H159" s="190" t="s">
        <v>5</v>
      </c>
      <c r="I159" s="191"/>
      <c r="L159" s="186"/>
      <c r="M159" s="192"/>
      <c r="N159" s="193"/>
      <c r="O159" s="193"/>
      <c r="P159" s="193"/>
      <c r="Q159" s="193"/>
      <c r="R159" s="193"/>
      <c r="S159" s="193"/>
      <c r="T159" s="194"/>
      <c r="AT159" s="190" t="s">
        <v>137</v>
      </c>
      <c r="AU159" s="190" t="s">
        <v>78</v>
      </c>
      <c r="AV159" s="11" t="s">
        <v>74</v>
      </c>
      <c r="AW159" s="11" t="s">
        <v>33</v>
      </c>
      <c r="AX159" s="11" t="s">
        <v>69</v>
      </c>
      <c r="AY159" s="190" t="s">
        <v>127</v>
      </c>
    </row>
    <row r="160" spans="2:65" s="12" customFormat="1">
      <c r="B160" s="195"/>
      <c r="D160" s="187" t="s">
        <v>137</v>
      </c>
      <c r="E160" s="196" t="s">
        <v>5</v>
      </c>
      <c r="F160" s="197" t="s">
        <v>387</v>
      </c>
      <c r="H160" s="198">
        <v>44</v>
      </c>
      <c r="I160" s="199"/>
      <c r="L160" s="195"/>
      <c r="M160" s="200"/>
      <c r="N160" s="201"/>
      <c r="O160" s="201"/>
      <c r="P160" s="201"/>
      <c r="Q160" s="201"/>
      <c r="R160" s="201"/>
      <c r="S160" s="201"/>
      <c r="T160" s="202"/>
      <c r="AT160" s="196" t="s">
        <v>137</v>
      </c>
      <c r="AU160" s="196" t="s">
        <v>78</v>
      </c>
      <c r="AV160" s="12" t="s">
        <v>78</v>
      </c>
      <c r="AW160" s="12" t="s">
        <v>33</v>
      </c>
      <c r="AX160" s="12" t="s">
        <v>69</v>
      </c>
      <c r="AY160" s="196" t="s">
        <v>127</v>
      </c>
    </row>
    <row r="161" spans="2:65" s="13" customFormat="1">
      <c r="B161" s="203"/>
      <c r="D161" s="204" t="s">
        <v>137</v>
      </c>
      <c r="E161" s="205" t="s">
        <v>5</v>
      </c>
      <c r="F161" s="206" t="s">
        <v>141</v>
      </c>
      <c r="H161" s="207">
        <v>44</v>
      </c>
      <c r="I161" s="208"/>
      <c r="L161" s="203"/>
      <c r="M161" s="209"/>
      <c r="N161" s="210"/>
      <c r="O161" s="210"/>
      <c r="P161" s="210"/>
      <c r="Q161" s="210"/>
      <c r="R161" s="210"/>
      <c r="S161" s="210"/>
      <c r="T161" s="211"/>
      <c r="AT161" s="212" t="s">
        <v>137</v>
      </c>
      <c r="AU161" s="212" t="s">
        <v>78</v>
      </c>
      <c r="AV161" s="13" t="s">
        <v>84</v>
      </c>
      <c r="AW161" s="13" t="s">
        <v>33</v>
      </c>
      <c r="AX161" s="13" t="s">
        <v>74</v>
      </c>
      <c r="AY161" s="212" t="s">
        <v>127</v>
      </c>
    </row>
    <row r="162" spans="2:65" s="1" customFormat="1" ht="31.5" customHeight="1">
      <c r="B162" s="173"/>
      <c r="C162" s="174" t="s">
        <v>246</v>
      </c>
      <c r="D162" s="174" t="s">
        <v>130</v>
      </c>
      <c r="E162" s="175" t="s">
        <v>388</v>
      </c>
      <c r="F162" s="176" t="s">
        <v>389</v>
      </c>
      <c r="G162" s="177" t="s">
        <v>301</v>
      </c>
      <c r="H162" s="178">
        <v>266.42</v>
      </c>
      <c r="I162" s="179"/>
      <c r="J162" s="180">
        <f>ROUND(I162*H162,2)</f>
        <v>0</v>
      </c>
      <c r="K162" s="176" t="s">
        <v>134</v>
      </c>
      <c r="L162" s="40"/>
      <c r="M162" s="181" t="s">
        <v>5</v>
      </c>
      <c r="N162" s="182" t="s">
        <v>40</v>
      </c>
      <c r="O162" s="41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AR162" s="23" t="s">
        <v>84</v>
      </c>
      <c r="AT162" s="23" t="s">
        <v>130</v>
      </c>
      <c r="AU162" s="23" t="s">
        <v>78</v>
      </c>
      <c r="AY162" s="23" t="s">
        <v>127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23" t="s">
        <v>74</v>
      </c>
      <c r="BK162" s="185">
        <f>ROUND(I162*H162,2)</f>
        <v>0</v>
      </c>
      <c r="BL162" s="23" t="s">
        <v>84</v>
      </c>
      <c r="BM162" s="23" t="s">
        <v>390</v>
      </c>
    </row>
    <row r="163" spans="2:65" s="1" customFormat="1" ht="31.5" customHeight="1">
      <c r="B163" s="173"/>
      <c r="C163" s="174" t="s">
        <v>11</v>
      </c>
      <c r="D163" s="174" t="s">
        <v>130</v>
      </c>
      <c r="E163" s="175" t="s">
        <v>391</v>
      </c>
      <c r="F163" s="176" t="s">
        <v>392</v>
      </c>
      <c r="G163" s="177" t="s">
        <v>301</v>
      </c>
      <c r="H163" s="178">
        <v>44</v>
      </c>
      <c r="I163" s="179"/>
      <c r="J163" s="180">
        <f>ROUND(I163*H163,2)</f>
        <v>0</v>
      </c>
      <c r="K163" s="176" t="s">
        <v>134</v>
      </c>
      <c r="L163" s="40"/>
      <c r="M163" s="181" t="s">
        <v>5</v>
      </c>
      <c r="N163" s="182" t="s">
        <v>40</v>
      </c>
      <c r="O163" s="41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AR163" s="23" t="s">
        <v>84</v>
      </c>
      <c r="AT163" s="23" t="s">
        <v>130</v>
      </c>
      <c r="AU163" s="23" t="s">
        <v>78</v>
      </c>
      <c r="AY163" s="23" t="s">
        <v>127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23" t="s">
        <v>74</v>
      </c>
      <c r="BK163" s="185">
        <f>ROUND(I163*H163,2)</f>
        <v>0</v>
      </c>
      <c r="BL163" s="23" t="s">
        <v>84</v>
      </c>
      <c r="BM163" s="23" t="s">
        <v>393</v>
      </c>
    </row>
    <row r="164" spans="2:65" s="1" customFormat="1" ht="44.25" customHeight="1">
      <c r="B164" s="173"/>
      <c r="C164" s="174" t="s">
        <v>266</v>
      </c>
      <c r="D164" s="174" t="s">
        <v>130</v>
      </c>
      <c r="E164" s="175" t="s">
        <v>394</v>
      </c>
      <c r="F164" s="176" t="s">
        <v>395</v>
      </c>
      <c r="G164" s="177" t="s">
        <v>327</v>
      </c>
      <c r="H164" s="178">
        <v>400.36200000000002</v>
      </c>
      <c r="I164" s="179"/>
      <c r="J164" s="180">
        <f>ROUND(I164*H164,2)</f>
        <v>0</v>
      </c>
      <c r="K164" s="176" t="s">
        <v>134</v>
      </c>
      <c r="L164" s="40"/>
      <c r="M164" s="181" t="s">
        <v>5</v>
      </c>
      <c r="N164" s="182" t="s">
        <v>40</v>
      </c>
      <c r="O164" s="41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AR164" s="23" t="s">
        <v>84</v>
      </c>
      <c r="AT164" s="23" t="s">
        <v>130</v>
      </c>
      <c r="AU164" s="23" t="s">
        <v>78</v>
      </c>
      <c r="AY164" s="23" t="s">
        <v>127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23" t="s">
        <v>74</v>
      </c>
      <c r="BK164" s="185">
        <f>ROUND(I164*H164,2)</f>
        <v>0</v>
      </c>
      <c r="BL164" s="23" t="s">
        <v>84</v>
      </c>
      <c r="BM164" s="23" t="s">
        <v>396</v>
      </c>
    </row>
    <row r="165" spans="2:65" s="1" customFormat="1" ht="44.25" customHeight="1">
      <c r="B165" s="173"/>
      <c r="C165" s="174" t="s">
        <v>271</v>
      </c>
      <c r="D165" s="174" t="s">
        <v>130</v>
      </c>
      <c r="E165" s="175" t="s">
        <v>397</v>
      </c>
      <c r="F165" s="176" t="s">
        <v>398</v>
      </c>
      <c r="G165" s="177" t="s">
        <v>327</v>
      </c>
      <c r="H165" s="178">
        <v>236.2</v>
      </c>
      <c r="I165" s="179"/>
      <c r="J165" s="180">
        <f>ROUND(I165*H165,2)</f>
        <v>0</v>
      </c>
      <c r="K165" s="176" t="s">
        <v>134</v>
      </c>
      <c r="L165" s="40"/>
      <c r="M165" s="181" t="s">
        <v>5</v>
      </c>
      <c r="N165" s="182" t="s">
        <v>40</v>
      </c>
      <c r="O165" s="41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AR165" s="23" t="s">
        <v>84</v>
      </c>
      <c r="AT165" s="23" t="s">
        <v>130</v>
      </c>
      <c r="AU165" s="23" t="s">
        <v>78</v>
      </c>
      <c r="AY165" s="23" t="s">
        <v>127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23" t="s">
        <v>74</v>
      </c>
      <c r="BK165" s="185">
        <f>ROUND(I165*H165,2)</f>
        <v>0</v>
      </c>
      <c r="BL165" s="23" t="s">
        <v>84</v>
      </c>
      <c r="BM165" s="23" t="s">
        <v>399</v>
      </c>
    </row>
    <row r="166" spans="2:65" s="11" customFormat="1">
      <c r="B166" s="186"/>
      <c r="D166" s="187" t="s">
        <v>137</v>
      </c>
      <c r="E166" s="188" t="s">
        <v>5</v>
      </c>
      <c r="F166" s="189" t="s">
        <v>400</v>
      </c>
      <c r="H166" s="190" t="s">
        <v>5</v>
      </c>
      <c r="I166" s="191"/>
      <c r="L166" s="186"/>
      <c r="M166" s="192"/>
      <c r="N166" s="193"/>
      <c r="O166" s="193"/>
      <c r="P166" s="193"/>
      <c r="Q166" s="193"/>
      <c r="R166" s="193"/>
      <c r="S166" s="193"/>
      <c r="T166" s="194"/>
      <c r="AT166" s="190" t="s">
        <v>137</v>
      </c>
      <c r="AU166" s="190" t="s">
        <v>78</v>
      </c>
      <c r="AV166" s="11" t="s">
        <v>74</v>
      </c>
      <c r="AW166" s="11" t="s">
        <v>33</v>
      </c>
      <c r="AX166" s="11" t="s">
        <v>69</v>
      </c>
      <c r="AY166" s="190" t="s">
        <v>127</v>
      </c>
    </row>
    <row r="167" spans="2:65" s="12" customFormat="1">
      <c r="B167" s="195"/>
      <c r="D167" s="187" t="s">
        <v>137</v>
      </c>
      <c r="E167" s="196" t="s">
        <v>5</v>
      </c>
      <c r="F167" s="197" t="s">
        <v>343</v>
      </c>
      <c r="H167" s="198">
        <v>236.2</v>
      </c>
      <c r="I167" s="199"/>
      <c r="L167" s="195"/>
      <c r="M167" s="200"/>
      <c r="N167" s="201"/>
      <c r="O167" s="201"/>
      <c r="P167" s="201"/>
      <c r="Q167" s="201"/>
      <c r="R167" s="201"/>
      <c r="S167" s="201"/>
      <c r="T167" s="202"/>
      <c r="AT167" s="196" t="s">
        <v>137</v>
      </c>
      <c r="AU167" s="196" t="s">
        <v>78</v>
      </c>
      <c r="AV167" s="12" t="s">
        <v>78</v>
      </c>
      <c r="AW167" s="12" t="s">
        <v>33</v>
      </c>
      <c r="AX167" s="12" t="s">
        <v>69</v>
      </c>
      <c r="AY167" s="196" t="s">
        <v>127</v>
      </c>
    </row>
    <row r="168" spans="2:65" s="13" customFormat="1">
      <c r="B168" s="203"/>
      <c r="D168" s="204" t="s">
        <v>137</v>
      </c>
      <c r="E168" s="205" t="s">
        <v>5</v>
      </c>
      <c r="F168" s="206" t="s">
        <v>141</v>
      </c>
      <c r="H168" s="207">
        <v>236.2</v>
      </c>
      <c r="I168" s="208"/>
      <c r="L168" s="203"/>
      <c r="M168" s="209"/>
      <c r="N168" s="210"/>
      <c r="O168" s="210"/>
      <c r="P168" s="210"/>
      <c r="Q168" s="210"/>
      <c r="R168" s="210"/>
      <c r="S168" s="210"/>
      <c r="T168" s="211"/>
      <c r="AT168" s="212" t="s">
        <v>137</v>
      </c>
      <c r="AU168" s="212" t="s">
        <v>78</v>
      </c>
      <c r="AV168" s="13" t="s">
        <v>84</v>
      </c>
      <c r="AW168" s="13" t="s">
        <v>33</v>
      </c>
      <c r="AX168" s="13" t="s">
        <v>74</v>
      </c>
      <c r="AY168" s="212" t="s">
        <v>127</v>
      </c>
    </row>
    <row r="169" spans="2:65" s="1" customFormat="1" ht="44.25" customHeight="1">
      <c r="B169" s="173"/>
      <c r="C169" s="174" t="s">
        <v>279</v>
      </c>
      <c r="D169" s="174" t="s">
        <v>130</v>
      </c>
      <c r="E169" s="175" t="s">
        <v>401</v>
      </c>
      <c r="F169" s="176" t="s">
        <v>402</v>
      </c>
      <c r="G169" s="177" t="s">
        <v>327</v>
      </c>
      <c r="H169" s="178">
        <v>189.8</v>
      </c>
      <c r="I169" s="179"/>
      <c r="J169" s="180">
        <f>ROUND(I169*H169,2)</f>
        <v>0</v>
      </c>
      <c r="K169" s="176" t="s">
        <v>134</v>
      </c>
      <c r="L169" s="40"/>
      <c r="M169" s="181" t="s">
        <v>5</v>
      </c>
      <c r="N169" s="182" t="s">
        <v>40</v>
      </c>
      <c r="O169" s="41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AR169" s="23" t="s">
        <v>84</v>
      </c>
      <c r="AT169" s="23" t="s">
        <v>130</v>
      </c>
      <c r="AU169" s="23" t="s">
        <v>78</v>
      </c>
      <c r="AY169" s="23" t="s">
        <v>127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23" t="s">
        <v>74</v>
      </c>
      <c r="BK169" s="185">
        <f>ROUND(I169*H169,2)</f>
        <v>0</v>
      </c>
      <c r="BL169" s="23" t="s">
        <v>84</v>
      </c>
      <c r="BM169" s="23" t="s">
        <v>403</v>
      </c>
    </row>
    <row r="170" spans="2:65" s="11" customFormat="1">
      <c r="B170" s="186"/>
      <c r="D170" s="187" t="s">
        <v>137</v>
      </c>
      <c r="E170" s="188" t="s">
        <v>5</v>
      </c>
      <c r="F170" s="189" t="s">
        <v>404</v>
      </c>
      <c r="H170" s="190" t="s">
        <v>5</v>
      </c>
      <c r="I170" s="191"/>
      <c r="L170" s="186"/>
      <c r="M170" s="192"/>
      <c r="N170" s="193"/>
      <c r="O170" s="193"/>
      <c r="P170" s="193"/>
      <c r="Q170" s="193"/>
      <c r="R170" s="193"/>
      <c r="S170" s="193"/>
      <c r="T170" s="194"/>
      <c r="AT170" s="190" t="s">
        <v>137</v>
      </c>
      <c r="AU170" s="190" t="s">
        <v>78</v>
      </c>
      <c r="AV170" s="11" t="s">
        <v>74</v>
      </c>
      <c r="AW170" s="11" t="s">
        <v>33</v>
      </c>
      <c r="AX170" s="11" t="s">
        <v>69</v>
      </c>
      <c r="AY170" s="190" t="s">
        <v>127</v>
      </c>
    </row>
    <row r="171" spans="2:65" s="12" customFormat="1">
      <c r="B171" s="195"/>
      <c r="D171" s="187" t="s">
        <v>137</v>
      </c>
      <c r="E171" s="196" t="s">
        <v>5</v>
      </c>
      <c r="F171" s="197" t="s">
        <v>405</v>
      </c>
      <c r="H171" s="198">
        <v>189.8</v>
      </c>
      <c r="I171" s="199"/>
      <c r="L171" s="195"/>
      <c r="M171" s="200"/>
      <c r="N171" s="201"/>
      <c r="O171" s="201"/>
      <c r="P171" s="201"/>
      <c r="Q171" s="201"/>
      <c r="R171" s="201"/>
      <c r="S171" s="201"/>
      <c r="T171" s="202"/>
      <c r="AT171" s="196" t="s">
        <v>137</v>
      </c>
      <c r="AU171" s="196" t="s">
        <v>78</v>
      </c>
      <c r="AV171" s="12" t="s">
        <v>78</v>
      </c>
      <c r="AW171" s="12" t="s">
        <v>33</v>
      </c>
      <c r="AX171" s="12" t="s">
        <v>69</v>
      </c>
      <c r="AY171" s="196" t="s">
        <v>127</v>
      </c>
    </row>
    <row r="172" spans="2:65" s="13" customFormat="1">
      <c r="B172" s="203"/>
      <c r="D172" s="204" t="s">
        <v>137</v>
      </c>
      <c r="E172" s="205" t="s">
        <v>5</v>
      </c>
      <c r="F172" s="206" t="s">
        <v>141</v>
      </c>
      <c r="H172" s="207">
        <v>189.8</v>
      </c>
      <c r="I172" s="208"/>
      <c r="L172" s="203"/>
      <c r="M172" s="209"/>
      <c r="N172" s="210"/>
      <c r="O172" s="210"/>
      <c r="P172" s="210"/>
      <c r="Q172" s="210"/>
      <c r="R172" s="210"/>
      <c r="S172" s="210"/>
      <c r="T172" s="211"/>
      <c r="AT172" s="212" t="s">
        <v>137</v>
      </c>
      <c r="AU172" s="212" t="s">
        <v>78</v>
      </c>
      <c r="AV172" s="13" t="s">
        <v>84</v>
      </c>
      <c r="AW172" s="13" t="s">
        <v>33</v>
      </c>
      <c r="AX172" s="13" t="s">
        <v>74</v>
      </c>
      <c r="AY172" s="212" t="s">
        <v>127</v>
      </c>
    </row>
    <row r="173" spans="2:65" s="1" customFormat="1" ht="44.25" customHeight="1">
      <c r="B173" s="173"/>
      <c r="C173" s="174" t="s">
        <v>406</v>
      </c>
      <c r="D173" s="174" t="s">
        <v>130</v>
      </c>
      <c r="E173" s="175" t="s">
        <v>407</v>
      </c>
      <c r="F173" s="176" t="s">
        <v>408</v>
      </c>
      <c r="G173" s="177" t="s">
        <v>327</v>
      </c>
      <c r="H173" s="178">
        <v>656.28200000000004</v>
      </c>
      <c r="I173" s="179"/>
      <c r="J173" s="180">
        <f>ROUND(I173*H173,2)</f>
        <v>0</v>
      </c>
      <c r="K173" s="176" t="s">
        <v>134</v>
      </c>
      <c r="L173" s="40"/>
      <c r="M173" s="181" t="s">
        <v>5</v>
      </c>
      <c r="N173" s="182" t="s">
        <v>40</v>
      </c>
      <c r="O173" s="41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AR173" s="23" t="s">
        <v>84</v>
      </c>
      <c r="AT173" s="23" t="s">
        <v>130</v>
      </c>
      <c r="AU173" s="23" t="s">
        <v>78</v>
      </c>
      <c r="AY173" s="23" t="s">
        <v>127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23" t="s">
        <v>74</v>
      </c>
      <c r="BK173" s="185">
        <f>ROUND(I173*H173,2)</f>
        <v>0</v>
      </c>
      <c r="BL173" s="23" t="s">
        <v>84</v>
      </c>
      <c r="BM173" s="23" t="s">
        <v>409</v>
      </c>
    </row>
    <row r="174" spans="2:65" s="11" customFormat="1">
      <c r="B174" s="186"/>
      <c r="D174" s="187" t="s">
        <v>137</v>
      </c>
      <c r="E174" s="188" t="s">
        <v>5</v>
      </c>
      <c r="F174" s="189" t="s">
        <v>410</v>
      </c>
      <c r="H174" s="190" t="s">
        <v>5</v>
      </c>
      <c r="I174" s="191"/>
      <c r="L174" s="186"/>
      <c r="M174" s="192"/>
      <c r="N174" s="193"/>
      <c r="O174" s="193"/>
      <c r="P174" s="193"/>
      <c r="Q174" s="193"/>
      <c r="R174" s="193"/>
      <c r="S174" s="193"/>
      <c r="T174" s="194"/>
      <c r="AT174" s="190" t="s">
        <v>137</v>
      </c>
      <c r="AU174" s="190" t="s">
        <v>78</v>
      </c>
      <c r="AV174" s="11" t="s">
        <v>74</v>
      </c>
      <c r="AW174" s="11" t="s">
        <v>33</v>
      </c>
      <c r="AX174" s="11" t="s">
        <v>69</v>
      </c>
      <c r="AY174" s="190" t="s">
        <v>127</v>
      </c>
    </row>
    <row r="175" spans="2:65" s="12" customFormat="1">
      <c r="B175" s="195"/>
      <c r="D175" s="187" t="s">
        <v>137</v>
      </c>
      <c r="E175" s="196" t="s">
        <v>5</v>
      </c>
      <c r="F175" s="197" t="s">
        <v>411</v>
      </c>
      <c r="H175" s="198">
        <v>656.28200000000004</v>
      </c>
      <c r="I175" s="199"/>
      <c r="L175" s="195"/>
      <c r="M175" s="200"/>
      <c r="N175" s="201"/>
      <c r="O175" s="201"/>
      <c r="P175" s="201"/>
      <c r="Q175" s="201"/>
      <c r="R175" s="201"/>
      <c r="S175" s="201"/>
      <c r="T175" s="202"/>
      <c r="AT175" s="196" t="s">
        <v>137</v>
      </c>
      <c r="AU175" s="196" t="s">
        <v>78</v>
      </c>
      <c r="AV175" s="12" t="s">
        <v>78</v>
      </c>
      <c r="AW175" s="12" t="s">
        <v>33</v>
      </c>
      <c r="AX175" s="12" t="s">
        <v>69</v>
      </c>
      <c r="AY175" s="196" t="s">
        <v>127</v>
      </c>
    </row>
    <row r="176" spans="2:65" s="13" customFormat="1">
      <c r="B176" s="203"/>
      <c r="D176" s="204" t="s">
        <v>137</v>
      </c>
      <c r="E176" s="205" t="s">
        <v>5</v>
      </c>
      <c r="F176" s="206" t="s">
        <v>141</v>
      </c>
      <c r="H176" s="207">
        <v>656.28200000000004</v>
      </c>
      <c r="I176" s="208"/>
      <c r="L176" s="203"/>
      <c r="M176" s="209"/>
      <c r="N176" s="210"/>
      <c r="O176" s="210"/>
      <c r="P176" s="210"/>
      <c r="Q176" s="210"/>
      <c r="R176" s="210"/>
      <c r="S176" s="210"/>
      <c r="T176" s="211"/>
      <c r="AT176" s="212" t="s">
        <v>137</v>
      </c>
      <c r="AU176" s="212" t="s">
        <v>78</v>
      </c>
      <c r="AV176" s="13" t="s">
        <v>84</v>
      </c>
      <c r="AW176" s="13" t="s">
        <v>33</v>
      </c>
      <c r="AX176" s="13" t="s">
        <v>74</v>
      </c>
      <c r="AY176" s="212" t="s">
        <v>127</v>
      </c>
    </row>
    <row r="177" spans="2:65" s="1" customFormat="1" ht="44.25" customHeight="1">
      <c r="B177" s="173"/>
      <c r="C177" s="174" t="s">
        <v>176</v>
      </c>
      <c r="D177" s="174" t="s">
        <v>130</v>
      </c>
      <c r="E177" s="175" t="s">
        <v>412</v>
      </c>
      <c r="F177" s="176" t="s">
        <v>413</v>
      </c>
      <c r="G177" s="177" t="s">
        <v>327</v>
      </c>
      <c r="H177" s="178">
        <v>24</v>
      </c>
      <c r="I177" s="179"/>
      <c r="J177" s="180">
        <f>ROUND(I177*H177,2)</f>
        <v>0</v>
      </c>
      <c r="K177" s="176" t="s">
        <v>134</v>
      </c>
      <c r="L177" s="40"/>
      <c r="M177" s="181" t="s">
        <v>5</v>
      </c>
      <c r="N177" s="182" t="s">
        <v>40</v>
      </c>
      <c r="O177" s="41"/>
      <c r="P177" s="183">
        <f>O177*H177</f>
        <v>0</v>
      </c>
      <c r="Q177" s="183">
        <v>0</v>
      </c>
      <c r="R177" s="183">
        <f>Q177*H177</f>
        <v>0</v>
      </c>
      <c r="S177" s="183">
        <v>0</v>
      </c>
      <c r="T177" s="184">
        <f>S177*H177</f>
        <v>0</v>
      </c>
      <c r="AR177" s="23" t="s">
        <v>84</v>
      </c>
      <c r="AT177" s="23" t="s">
        <v>130</v>
      </c>
      <c r="AU177" s="23" t="s">
        <v>78</v>
      </c>
      <c r="AY177" s="23" t="s">
        <v>127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23" t="s">
        <v>74</v>
      </c>
      <c r="BK177" s="185">
        <f>ROUND(I177*H177,2)</f>
        <v>0</v>
      </c>
      <c r="BL177" s="23" t="s">
        <v>84</v>
      </c>
      <c r="BM177" s="23" t="s">
        <v>414</v>
      </c>
    </row>
    <row r="178" spans="2:65" s="11" customFormat="1">
      <c r="B178" s="186"/>
      <c r="D178" s="187" t="s">
        <v>137</v>
      </c>
      <c r="E178" s="188" t="s">
        <v>5</v>
      </c>
      <c r="F178" s="189" t="s">
        <v>415</v>
      </c>
      <c r="H178" s="190" t="s">
        <v>5</v>
      </c>
      <c r="I178" s="191"/>
      <c r="L178" s="186"/>
      <c r="M178" s="192"/>
      <c r="N178" s="193"/>
      <c r="O178" s="193"/>
      <c r="P178" s="193"/>
      <c r="Q178" s="193"/>
      <c r="R178" s="193"/>
      <c r="S178" s="193"/>
      <c r="T178" s="194"/>
      <c r="AT178" s="190" t="s">
        <v>137</v>
      </c>
      <c r="AU178" s="190" t="s">
        <v>78</v>
      </c>
      <c r="AV178" s="11" t="s">
        <v>74</v>
      </c>
      <c r="AW178" s="11" t="s">
        <v>33</v>
      </c>
      <c r="AX178" s="11" t="s">
        <v>69</v>
      </c>
      <c r="AY178" s="190" t="s">
        <v>127</v>
      </c>
    </row>
    <row r="179" spans="2:65" s="12" customFormat="1">
      <c r="B179" s="195"/>
      <c r="D179" s="187" t="s">
        <v>137</v>
      </c>
      <c r="E179" s="196" t="s">
        <v>5</v>
      </c>
      <c r="F179" s="197" t="s">
        <v>330</v>
      </c>
      <c r="H179" s="198">
        <v>24</v>
      </c>
      <c r="I179" s="199"/>
      <c r="L179" s="195"/>
      <c r="M179" s="200"/>
      <c r="N179" s="201"/>
      <c r="O179" s="201"/>
      <c r="P179" s="201"/>
      <c r="Q179" s="201"/>
      <c r="R179" s="201"/>
      <c r="S179" s="201"/>
      <c r="T179" s="202"/>
      <c r="AT179" s="196" t="s">
        <v>137</v>
      </c>
      <c r="AU179" s="196" t="s">
        <v>78</v>
      </c>
      <c r="AV179" s="12" t="s">
        <v>78</v>
      </c>
      <c r="AW179" s="12" t="s">
        <v>33</v>
      </c>
      <c r="AX179" s="12" t="s">
        <v>69</v>
      </c>
      <c r="AY179" s="196" t="s">
        <v>127</v>
      </c>
    </row>
    <row r="180" spans="2:65" s="13" customFormat="1">
      <c r="B180" s="203"/>
      <c r="D180" s="204" t="s">
        <v>137</v>
      </c>
      <c r="E180" s="205" t="s">
        <v>5</v>
      </c>
      <c r="F180" s="206" t="s">
        <v>141</v>
      </c>
      <c r="H180" s="207">
        <v>24</v>
      </c>
      <c r="I180" s="208"/>
      <c r="L180" s="203"/>
      <c r="M180" s="209"/>
      <c r="N180" s="210"/>
      <c r="O180" s="210"/>
      <c r="P180" s="210"/>
      <c r="Q180" s="210"/>
      <c r="R180" s="210"/>
      <c r="S180" s="210"/>
      <c r="T180" s="211"/>
      <c r="AT180" s="212" t="s">
        <v>137</v>
      </c>
      <c r="AU180" s="212" t="s">
        <v>78</v>
      </c>
      <c r="AV180" s="13" t="s">
        <v>84</v>
      </c>
      <c r="AW180" s="13" t="s">
        <v>33</v>
      </c>
      <c r="AX180" s="13" t="s">
        <v>74</v>
      </c>
      <c r="AY180" s="212" t="s">
        <v>127</v>
      </c>
    </row>
    <row r="181" spans="2:65" s="1" customFormat="1" ht="22.5" customHeight="1">
      <c r="B181" s="173"/>
      <c r="C181" s="174" t="s">
        <v>10</v>
      </c>
      <c r="D181" s="174" t="s">
        <v>130</v>
      </c>
      <c r="E181" s="175" t="s">
        <v>416</v>
      </c>
      <c r="F181" s="176" t="s">
        <v>417</v>
      </c>
      <c r="G181" s="177" t="s">
        <v>327</v>
      </c>
      <c r="H181" s="178">
        <v>680.02800000000002</v>
      </c>
      <c r="I181" s="179"/>
      <c r="J181" s="180">
        <f>ROUND(I181*H181,2)</f>
        <v>0</v>
      </c>
      <c r="K181" s="176" t="s">
        <v>134</v>
      </c>
      <c r="L181" s="40"/>
      <c r="M181" s="181" t="s">
        <v>5</v>
      </c>
      <c r="N181" s="182" t="s">
        <v>40</v>
      </c>
      <c r="O181" s="41"/>
      <c r="P181" s="183">
        <f>O181*H181</f>
        <v>0</v>
      </c>
      <c r="Q181" s="183">
        <v>0</v>
      </c>
      <c r="R181" s="183">
        <f>Q181*H181</f>
        <v>0</v>
      </c>
      <c r="S181" s="183">
        <v>0</v>
      </c>
      <c r="T181" s="184">
        <f>S181*H181</f>
        <v>0</v>
      </c>
      <c r="AR181" s="23" t="s">
        <v>84</v>
      </c>
      <c r="AT181" s="23" t="s">
        <v>130</v>
      </c>
      <c r="AU181" s="23" t="s">
        <v>78</v>
      </c>
      <c r="AY181" s="23" t="s">
        <v>127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23" t="s">
        <v>74</v>
      </c>
      <c r="BK181" s="185">
        <f>ROUND(I181*H181,2)</f>
        <v>0</v>
      </c>
      <c r="BL181" s="23" t="s">
        <v>84</v>
      </c>
      <c r="BM181" s="23" t="s">
        <v>418</v>
      </c>
    </row>
    <row r="182" spans="2:65" s="12" customFormat="1">
      <c r="B182" s="195"/>
      <c r="D182" s="187" t="s">
        <v>137</v>
      </c>
      <c r="E182" s="196" t="s">
        <v>5</v>
      </c>
      <c r="F182" s="197" t="s">
        <v>419</v>
      </c>
      <c r="H182" s="198">
        <v>680.02800000000002</v>
      </c>
      <c r="I182" s="199"/>
      <c r="L182" s="195"/>
      <c r="M182" s="200"/>
      <c r="N182" s="201"/>
      <c r="O182" s="201"/>
      <c r="P182" s="201"/>
      <c r="Q182" s="201"/>
      <c r="R182" s="201"/>
      <c r="S182" s="201"/>
      <c r="T182" s="202"/>
      <c r="AT182" s="196" t="s">
        <v>137</v>
      </c>
      <c r="AU182" s="196" t="s">
        <v>78</v>
      </c>
      <c r="AV182" s="12" t="s">
        <v>78</v>
      </c>
      <c r="AW182" s="12" t="s">
        <v>33</v>
      </c>
      <c r="AX182" s="12" t="s">
        <v>69</v>
      </c>
      <c r="AY182" s="196" t="s">
        <v>127</v>
      </c>
    </row>
    <row r="183" spans="2:65" s="13" customFormat="1">
      <c r="B183" s="203"/>
      <c r="D183" s="204" t="s">
        <v>137</v>
      </c>
      <c r="E183" s="205" t="s">
        <v>5</v>
      </c>
      <c r="F183" s="206" t="s">
        <v>141</v>
      </c>
      <c r="H183" s="207">
        <v>680.02800000000002</v>
      </c>
      <c r="I183" s="208"/>
      <c r="L183" s="203"/>
      <c r="M183" s="209"/>
      <c r="N183" s="210"/>
      <c r="O183" s="210"/>
      <c r="P183" s="210"/>
      <c r="Q183" s="210"/>
      <c r="R183" s="210"/>
      <c r="S183" s="210"/>
      <c r="T183" s="211"/>
      <c r="AT183" s="212" t="s">
        <v>137</v>
      </c>
      <c r="AU183" s="212" t="s">
        <v>78</v>
      </c>
      <c r="AV183" s="13" t="s">
        <v>84</v>
      </c>
      <c r="AW183" s="13" t="s">
        <v>33</v>
      </c>
      <c r="AX183" s="13" t="s">
        <v>74</v>
      </c>
      <c r="AY183" s="212" t="s">
        <v>127</v>
      </c>
    </row>
    <row r="184" spans="2:65" s="1" customFormat="1" ht="22.5" customHeight="1">
      <c r="B184" s="173"/>
      <c r="C184" s="174" t="s">
        <v>420</v>
      </c>
      <c r="D184" s="174" t="s">
        <v>130</v>
      </c>
      <c r="E184" s="175" t="s">
        <v>421</v>
      </c>
      <c r="F184" s="176" t="s">
        <v>422</v>
      </c>
      <c r="G184" s="177" t="s">
        <v>423</v>
      </c>
      <c r="H184" s="178">
        <v>984.423</v>
      </c>
      <c r="I184" s="179"/>
      <c r="J184" s="180">
        <f>ROUND(I184*H184,2)</f>
        <v>0</v>
      </c>
      <c r="K184" s="176" t="s">
        <v>134</v>
      </c>
      <c r="L184" s="40"/>
      <c r="M184" s="181" t="s">
        <v>5</v>
      </c>
      <c r="N184" s="182" t="s">
        <v>40</v>
      </c>
      <c r="O184" s="41"/>
      <c r="P184" s="183">
        <f>O184*H184</f>
        <v>0</v>
      </c>
      <c r="Q184" s="183">
        <v>0</v>
      </c>
      <c r="R184" s="183">
        <f>Q184*H184</f>
        <v>0</v>
      </c>
      <c r="S184" s="183">
        <v>0</v>
      </c>
      <c r="T184" s="184">
        <f>S184*H184</f>
        <v>0</v>
      </c>
      <c r="AR184" s="23" t="s">
        <v>84</v>
      </c>
      <c r="AT184" s="23" t="s">
        <v>130</v>
      </c>
      <c r="AU184" s="23" t="s">
        <v>78</v>
      </c>
      <c r="AY184" s="23" t="s">
        <v>127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23" t="s">
        <v>74</v>
      </c>
      <c r="BK184" s="185">
        <f>ROUND(I184*H184,2)</f>
        <v>0</v>
      </c>
      <c r="BL184" s="23" t="s">
        <v>84</v>
      </c>
      <c r="BM184" s="23" t="s">
        <v>424</v>
      </c>
    </row>
    <row r="185" spans="2:65" s="12" customFormat="1">
      <c r="B185" s="195"/>
      <c r="D185" s="187" t="s">
        <v>137</v>
      </c>
      <c r="E185" s="196" t="s">
        <v>5</v>
      </c>
      <c r="F185" s="197" t="s">
        <v>425</v>
      </c>
      <c r="H185" s="198">
        <v>984.423</v>
      </c>
      <c r="I185" s="199"/>
      <c r="L185" s="195"/>
      <c r="M185" s="200"/>
      <c r="N185" s="201"/>
      <c r="O185" s="201"/>
      <c r="P185" s="201"/>
      <c r="Q185" s="201"/>
      <c r="R185" s="201"/>
      <c r="S185" s="201"/>
      <c r="T185" s="202"/>
      <c r="AT185" s="196" t="s">
        <v>137</v>
      </c>
      <c r="AU185" s="196" t="s">
        <v>78</v>
      </c>
      <c r="AV185" s="12" t="s">
        <v>78</v>
      </c>
      <c r="AW185" s="12" t="s">
        <v>33</v>
      </c>
      <c r="AX185" s="12" t="s">
        <v>69</v>
      </c>
      <c r="AY185" s="196" t="s">
        <v>127</v>
      </c>
    </row>
    <row r="186" spans="2:65" s="13" customFormat="1">
      <c r="B186" s="203"/>
      <c r="D186" s="204" t="s">
        <v>137</v>
      </c>
      <c r="E186" s="205" t="s">
        <v>5</v>
      </c>
      <c r="F186" s="206" t="s">
        <v>141</v>
      </c>
      <c r="H186" s="207">
        <v>984.423</v>
      </c>
      <c r="I186" s="208"/>
      <c r="L186" s="203"/>
      <c r="M186" s="209"/>
      <c r="N186" s="210"/>
      <c r="O186" s="210"/>
      <c r="P186" s="210"/>
      <c r="Q186" s="210"/>
      <c r="R186" s="210"/>
      <c r="S186" s="210"/>
      <c r="T186" s="211"/>
      <c r="AT186" s="212" t="s">
        <v>137</v>
      </c>
      <c r="AU186" s="212" t="s">
        <v>78</v>
      </c>
      <c r="AV186" s="13" t="s">
        <v>84</v>
      </c>
      <c r="AW186" s="13" t="s">
        <v>33</v>
      </c>
      <c r="AX186" s="13" t="s">
        <v>74</v>
      </c>
      <c r="AY186" s="212" t="s">
        <v>127</v>
      </c>
    </row>
    <row r="187" spans="2:65" s="1" customFormat="1" ht="31.5" customHeight="1">
      <c r="B187" s="173"/>
      <c r="C187" s="174" t="s">
        <v>426</v>
      </c>
      <c r="D187" s="174" t="s">
        <v>130</v>
      </c>
      <c r="E187" s="175" t="s">
        <v>427</v>
      </c>
      <c r="F187" s="176" t="s">
        <v>428</v>
      </c>
      <c r="G187" s="177" t="s">
        <v>327</v>
      </c>
      <c r="H187" s="178">
        <v>113.09</v>
      </c>
      <c r="I187" s="179"/>
      <c r="J187" s="180">
        <f>ROUND(I187*H187,2)</f>
        <v>0</v>
      </c>
      <c r="K187" s="176" t="s">
        <v>134</v>
      </c>
      <c r="L187" s="40"/>
      <c r="M187" s="181" t="s">
        <v>5</v>
      </c>
      <c r="N187" s="182" t="s">
        <v>40</v>
      </c>
      <c r="O187" s="41"/>
      <c r="P187" s="183">
        <f>O187*H187</f>
        <v>0</v>
      </c>
      <c r="Q187" s="183">
        <v>0</v>
      </c>
      <c r="R187" s="183">
        <f>Q187*H187</f>
        <v>0</v>
      </c>
      <c r="S187" s="183">
        <v>0</v>
      </c>
      <c r="T187" s="184">
        <f>S187*H187</f>
        <v>0</v>
      </c>
      <c r="AR187" s="23" t="s">
        <v>84</v>
      </c>
      <c r="AT187" s="23" t="s">
        <v>130</v>
      </c>
      <c r="AU187" s="23" t="s">
        <v>78</v>
      </c>
      <c r="AY187" s="23" t="s">
        <v>127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23" t="s">
        <v>74</v>
      </c>
      <c r="BK187" s="185">
        <f>ROUND(I187*H187,2)</f>
        <v>0</v>
      </c>
      <c r="BL187" s="23" t="s">
        <v>84</v>
      </c>
      <c r="BM187" s="23" t="s">
        <v>429</v>
      </c>
    </row>
    <row r="188" spans="2:65" s="11" customFormat="1">
      <c r="B188" s="186"/>
      <c r="D188" s="187" t="s">
        <v>137</v>
      </c>
      <c r="E188" s="188" t="s">
        <v>5</v>
      </c>
      <c r="F188" s="189" t="s">
        <v>430</v>
      </c>
      <c r="H188" s="190" t="s">
        <v>5</v>
      </c>
      <c r="I188" s="191"/>
      <c r="L188" s="186"/>
      <c r="M188" s="192"/>
      <c r="N188" s="193"/>
      <c r="O188" s="193"/>
      <c r="P188" s="193"/>
      <c r="Q188" s="193"/>
      <c r="R188" s="193"/>
      <c r="S188" s="193"/>
      <c r="T188" s="194"/>
      <c r="AT188" s="190" t="s">
        <v>137</v>
      </c>
      <c r="AU188" s="190" t="s">
        <v>78</v>
      </c>
      <c r="AV188" s="11" t="s">
        <v>74</v>
      </c>
      <c r="AW188" s="11" t="s">
        <v>33</v>
      </c>
      <c r="AX188" s="11" t="s">
        <v>69</v>
      </c>
      <c r="AY188" s="190" t="s">
        <v>127</v>
      </c>
    </row>
    <row r="189" spans="2:65" s="12" customFormat="1">
      <c r="B189" s="195"/>
      <c r="D189" s="187" t="s">
        <v>137</v>
      </c>
      <c r="E189" s="196" t="s">
        <v>5</v>
      </c>
      <c r="F189" s="197" t="s">
        <v>431</v>
      </c>
      <c r="H189" s="198">
        <v>149.16399999999999</v>
      </c>
      <c r="I189" s="199"/>
      <c r="L189" s="195"/>
      <c r="M189" s="200"/>
      <c r="N189" s="201"/>
      <c r="O189" s="201"/>
      <c r="P189" s="201"/>
      <c r="Q189" s="201"/>
      <c r="R189" s="201"/>
      <c r="S189" s="201"/>
      <c r="T189" s="202"/>
      <c r="AT189" s="196" t="s">
        <v>137</v>
      </c>
      <c r="AU189" s="196" t="s">
        <v>78</v>
      </c>
      <c r="AV189" s="12" t="s">
        <v>78</v>
      </c>
      <c r="AW189" s="12" t="s">
        <v>33</v>
      </c>
      <c r="AX189" s="12" t="s">
        <v>69</v>
      </c>
      <c r="AY189" s="196" t="s">
        <v>127</v>
      </c>
    </row>
    <row r="190" spans="2:65" s="12" customFormat="1">
      <c r="B190" s="195"/>
      <c r="D190" s="187" t="s">
        <v>137</v>
      </c>
      <c r="E190" s="196" t="s">
        <v>5</v>
      </c>
      <c r="F190" s="197" t="s">
        <v>432</v>
      </c>
      <c r="H190" s="198">
        <v>-15.69</v>
      </c>
      <c r="I190" s="199"/>
      <c r="L190" s="195"/>
      <c r="M190" s="200"/>
      <c r="N190" s="201"/>
      <c r="O190" s="201"/>
      <c r="P190" s="201"/>
      <c r="Q190" s="201"/>
      <c r="R190" s="201"/>
      <c r="S190" s="201"/>
      <c r="T190" s="202"/>
      <c r="AT190" s="196" t="s">
        <v>137</v>
      </c>
      <c r="AU190" s="196" t="s">
        <v>78</v>
      </c>
      <c r="AV190" s="12" t="s">
        <v>78</v>
      </c>
      <c r="AW190" s="12" t="s">
        <v>33</v>
      </c>
      <c r="AX190" s="12" t="s">
        <v>69</v>
      </c>
      <c r="AY190" s="196" t="s">
        <v>127</v>
      </c>
    </row>
    <row r="191" spans="2:65" s="12" customFormat="1">
      <c r="B191" s="195"/>
      <c r="D191" s="187" t="s">
        <v>137</v>
      </c>
      <c r="E191" s="196" t="s">
        <v>5</v>
      </c>
      <c r="F191" s="197" t="s">
        <v>433</v>
      </c>
      <c r="H191" s="198">
        <v>-0.9</v>
      </c>
      <c r="I191" s="199"/>
      <c r="L191" s="195"/>
      <c r="M191" s="200"/>
      <c r="N191" s="201"/>
      <c r="O191" s="201"/>
      <c r="P191" s="201"/>
      <c r="Q191" s="201"/>
      <c r="R191" s="201"/>
      <c r="S191" s="201"/>
      <c r="T191" s="202"/>
      <c r="AT191" s="196" t="s">
        <v>137</v>
      </c>
      <c r="AU191" s="196" t="s">
        <v>78</v>
      </c>
      <c r="AV191" s="12" t="s">
        <v>78</v>
      </c>
      <c r="AW191" s="12" t="s">
        <v>33</v>
      </c>
      <c r="AX191" s="12" t="s">
        <v>69</v>
      </c>
      <c r="AY191" s="196" t="s">
        <v>127</v>
      </c>
    </row>
    <row r="192" spans="2:65" s="12" customFormat="1">
      <c r="B192" s="195"/>
      <c r="D192" s="187" t="s">
        <v>137</v>
      </c>
      <c r="E192" s="196" t="s">
        <v>5</v>
      </c>
      <c r="F192" s="197" t="s">
        <v>434</v>
      </c>
      <c r="H192" s="198">
        <v>-0.8</v>
      </c>
      <c r="I192" s="199"/>
      <c r="L192" s="195"/>
      <c r="M192" s="200"/>
      <c r="N192" s="201"/>
      <c r="O192" s="201"/>
      <c r="P192" s="201"/>
      <c r="Q192" s="201"/>
      <c r="R192" s="201"/>
      <c r="S192" s="201"/>
      <c r="T192" s="202"/>
      <c r="AT192" s="196" t="s">
        <v>137</v>
      </c>
      <c r="AU192" s="196" t="s">
        <v>78</v>
      </c>
      <c r="AV192" s="12" t="s">
        <v>78</v>
      </c>
      <c r="AW192" s="12" t="s">
        <v>33</v>
      </c>
      <c r="AX192" s="12" t="s">
        <v>69</v>
      </c>
      <c r="AY192" s="196" t="s">
        <v>127</v>
      </c>
    </row>
    <row r="193" spans="2:65" s="12" customFormat="1">
      <c r="B193" s="195"/>
      <c r="D193" s="187" t="s">
        <v>137</v>
      </c>
      <c r="E193" s="196" t="s">
        <v>5</v>
      </c>
      <c r="F193" s="197" t="s">
        <v>435</v>
      </c>
      <c r="H193" s="198">
        <v>-3.5640000000000001</v>
      </c>
      <c r="I193" s="199"/>
      <c r="L193" s="195"/>
      <c r="M193" s="200"/>
      <c r="N193" s="201"/>
      <c r="O193" s="201"/>
      <c r="P193" s="201"/>
      <c r="Q193" s="201"/>
      <c r="R193" s="201"/>
      <c r="S193" s="201"/>
      <c r="T193" s="202"/>
      <c r="AT193" s="196" t="s">
        <v>137</v>
      </c>
      <c r="AU193" s="196" t="s">
        <v>78</v>
      </c>
      <c r="AV193" s="12" t="s">
        <v>78</v>
      </c>
      <c r="AW193" s="12" t="s">
        <v>33</v>
      </c>
      <c r="AX193" s="12" t="s">
        <v>69</v>
      </c>
      <c r="AY193" s="196" t="s">
        <v>127</v>
      </c>
    </row>
    <row r="194" spans="2:65" s="12" customFormat="1">
      <c r="B194" s="195"/>
      <c r="D194" s="187" t="s">
        <v>137</v>
      </c>
      <c r="E194" s="196" t="s">
        <v>5</v>
      </c>
      <c r="F194" s="197" t="s">
        <v>436</v>
      </c>
      <c r="H194" s="198">
        <v>-10.8</v>
      </c>
      <c r="I194" s="199"/>
      <c r="L194" s="195"/>
      <c r="M194" s="200"/>
      <c r="N194" s="201"/>
      <c r="O194" s="201"/>
      <c r="P194" s="201"/>
      <c r="Q194" s="201"/>
      <c r="R194" s="201"/>
      <c r="S194" s="201"/>
      <c r="T194" s="202"/>
      <c r="AT194" s="196" t="s">
        <v>137</v>
      </c>
      <c r="AU194" s="196" t="s">
        <v>78</v>
      </c>
      <c r="AV194" s="12" t="s">
        <v>78</v>
      </c>
      <c r="AW194" s="12" t="s">
        <v>33</v>
      </c>
      <c r="AX194" s="12" t="s">
        <v>69</v>
      </c>
      <c r="AY194" s="196" t="s">
        <v>127</v>
      </c>
    </row>
    <row r="195" spans="2:65" s="12" customFormat="1">
      <c r="B195" s="195"/>
      <c r="D195" s="187" t="s">
        <v>137</v>
      </c>
      <c r="E195" s="196" t="s">
        <v>5</v>
      </c>
      <c r="F195" s="197" t="s">
        <v>437</v>
      </c>
      <c r="H195" s="198">
        <v>-4.32</v>
      </c>
      <c r="I195" s="199"/>
      <c r="L195" s="195"/>
      <c r="M195" s="200"/>
      <c r="N195" s="201"/>
      <c r="O195" s="201"/>
      <c r="P195" s="201"/>
      <c r="Q195" s="201"/>
      <c r="R195" s="201"/>
      <c r="S195" s="201"/>
      <c r="T195" s="202"/>
      <c r="AT195" s="196" t="s">
        <v>137</v>
      </c>
      <c r="AU195" s="196" t="s">
        <v>78</v>
      </c>
      <c r="AV195" s="12" t="s">
        <v>78</v>
      </c>
      <c r="AW195" s="12" t="s">
        <v>33</v>
      </c>
      <c r="AX195" s="12" t="s">
        <v>69</v>
      </c>
      <c r="AY195" s="196" t="s">
        <v>127</v>
      </c>
    </row>
    <row r="196" spans="2:65" s="13" customFormat="1">
      <c r="B196" s="203"/>
      <c r="D196" s="204" t="s">
        <v>137</v>
      </c>
      <c r="E196" s="205" t="s">
        <v>5</v>
      </c>
      <c r="F196" s="206" t="s">
        <v>141</v>
      </c>
      <c r="H196" s="207">
        <v>113.09</v>
      </c>
      <c r="I196" s="208"/>
      <c r="L196" s="203"/>
      <c r="M196" s="209"/>
      <c r="N196" s="210"/>
      <c r="O196" s="210"/>
      <c r="P196" s="210"/>
      <c r="Q196" s="210"/>
      <c r="R196" s="210"/>
      <c r="S196" s="210"/>
      <c r="T196" s="211"/>
      <c r="AT196" s="212" t="s">
        <v>137</v>
      </c>
      <c r="AU196" s="212" t="s">
        <v>78</v>
      </c>
      <c r="AV196" s="13" t="s">
        <v>84</v>
      </c>
      <c r="AW196" s="13" t="s">
        <v>33</v>
      </c>
      <c r="AX196" s="13" t="s">
        <v>74</v>
      </c>
      <c r="AY196" s="212" t="s">
        <v>127</v>
      </c>
    </row>
    <row r="197" spans="2:65" s="1" customFormat="1" ht="22.5" customHeight="1">
      <c r="B197" s="173"/>
      <c r="C197" s="222" t="s">
        <v>438</v>
      </c>
      <c r="D197" s="222" t="s">
        <v>439</v>
      </c>
      <c r="E197" s="223" t="s">
        <v>440</v>
      </c>
      <c r="F197" s="224" t="s">
        <v>441</v>
      </c>
      <c r="G197" s="225" t="s">
        <v>423</v>
      </c>
      <c r="H197" s="226">
        <v>190.749</v>
      </c>
      <c r="I197" s="227"/>
      <c r="J197" s="228">
        <f>ROUND(I197*H197,2)</f>
        <v>0</v>
      </c>
      <c r="K197" s="224" t="s">
        <v>134</v>
      </c>
      <c r="L197" s="229"/>
      <c r="M197" s="230" t="s">
        <v>5</v>
      </c>
      <c r="N197" s="231" t="s">
        <v>40</v>
      </c>
      <c r="O197" s="41"/>
      <c r="P197" s="183">
        <f>O197*H197</f>
        <v>0</v>
      </c>
      <c r="Q197" s="183">
        <v>1</v>
      </c>
      <c r="R197" s="183">
        <f>Q197*H197</f>
        <v>190.749</v>
      </c>
      <c r="S197" s="183">
        <v>0</v>
      </c>
      <c r="T197" s="184">
        <f>S197*H197</f>
        <v>0</v>
      </c>
      <c r="AR197" s="23" t="s">
        <v>188</v>
      </c>
      <c r="AT197" s="23" t="s">
        <v>439</v>
      </c>
      <c r="AU197" s="23" t="s">
        <v>78</v>
      </c>
      <c r="AY197" s="23" t="s">
        <v>127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23" t="s">
        <v>74</v>
      </c>
      <c r="BK197" s="185">
        <f>ROUND(I197*H197,2)</f>
        <v>0</v>
      </c>
      <c r="BL197" s="23" t="s">
        <v>84</v>
      </c>
      <c r="BM197" s="23" t="s">
        <v>442</v>
      </c>
    </row>
    <row r="198" spans="2:65" s="12" customFormat="1">
      <c r="B198" s="195"/>
      <c r="D198" s="187" t="s">
        <v>137</v>
      </c>
      <c r="E198" s="196" t="s">
        <v>5</v>
      </c>
      <c r="F198" s="197" t="s">
        <v>443</v>
      </c>
      <c r="H198" s="198">
        <v>190.749</v>
      </c>
      <c r="I198" s="199"/>
      <c r="L198" s="195"/>
      <c r="M198" s="200"/>
      <c r="N198" s="201"/>
      <c r="O198" s="201"/>
      <c r="P198" s="201"/>
      <c r="Q198" s="201"/>
      <c r="R198" s="201"/>
      <c r="S198" s="201"/>
      <c r="T198" s="202"/>
      <c r="AT198" s="196" t="s">
        <v>137</v>
      </c>
      <c r="AU198" s="196" t="s">
        <v>78</v>
      </c>
      <c r="AV198" s="12" t="s">
        <v>78</v>
      </c>
      <c r="AW198" s="12" t="s">
        <v>33</v>
      </c>
      <c r="AX198" s="12" t="s">
        <v>69</v>
      </c>
      <c r="AY198" s="196" t="s">
        <v>127</v>
      </c>
    </row>
    <row r="199" spans="2:65" s="13" customFormat="1">
      <c r="B199" s="203"/>
      <c r="D199" s="204" t="s">
        <v>137</v>
      </c>
      <c r="E199" s="205" t="s">
        <v>5</v>
      </c>
      <c r="F199" s="206" t="s">
        <v>141</v>
      </c>
      <c r="H199" s="207">
        <v>190.749</v>
      </c>
      <c r="I199" s="208"/>
      <c r="L199" s="203"/>
      <c r="M199" s="209"/>
      <c r="N199" s="210"/>
      <c r="O199" s="210"/>
      <c r="P199" s="210"/>
      <c r="Q199" s="210"/>
      <c r="R199" s="210"/>
      <c r="S199" s="210"/>
      <c r="T199" s="211"/>
      <c r="AT199" s="212" t="s">
        <v>137</v>
      </c>
      <c r="AU199" s="212" t="s">
        <v>78</v>
      </c>
      <c r="AV199" s="13" t="s">
        <v>84</v>
      </c>
      <c r="AW199" s="13" t="s">
        <v>33</v>
      </c>
      <c r="AX199" s="13" t="s">
        <v>74</v>
      </c>
      <c r="AY199" s="212" t="s">
        <v>127</v>
      </c>
    </row>
    <row r="200" spans="2:65" s="1" customFormat="1" ht="44.25" customHeight="1">
      <c r="B200" s="173"/>
      <c r="C200" s="174" t="s">
        <v>444</v>
      </c>
      <c r="D200" s="174" t="s">
        <v>130</v>
      </c>
      <c r="E200" s="175" t="s">
        <v>445</v>
      </c>
      <c r="F200" s="176" t="s">
        <v>446</v>
      </c>
      <c r="G200" s="177" t="s">
        <v>327</v>
      </c>
      <c r="H200" s="178">
        <v>187.4</v>
      </c>
      <c r="I200" s="179"/>
      <c r="J200" s="180">
        <f>ROUND(I200*H200,2)</f>
        <v>0</v>
      </c>
      <c r="K200" s="176" t="s">
        <v>134</v>
      </c>
      <c r="L200" s="40"/>
      <c r="M200" s="181" t="s">
        <v>5</v>
      </c>
      <c r="N200" s="182" t="s">
        <v>40</v>
      </c>
      <c r="O200" s="41"/>
      <c r="P200" s="183">
        <f>O200*H200</f>
        <v>0</v>
      </c>
      <c r="Q200" s="183">
        <v>0</v>
      </c>
      <c r="R200" s="183">
        <f>Q200*H200</f>
        <v>0</v>
      </c>
      <c r="S200" s="183">
        <v>0</v>
      </c>
      <c r="T200" s="184">
        <f>S200*H200</f>
        <v>0</v>
      </c>
      <c r="AR200" s="23" t="s">
        <v>84</v>
      </c>
      <c r="AT200" s="23" t="s">
        <v>130</v>
      </c>
      <c r="AU200" s="23" t="s">
        <v>78</v>
      </c>
      <c r="AY200" s="23" t="s">
        <v>127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23" t="s">
        <v>74</v>
      </c>
      <c r="BK200" s="185">
        <f>ROUND(I200*H200,2)</f>
        <v>0</v>
      </c>
      <c r="BL200" s="23" t="s">
        <v>84</v>
      </c>
      <c r="BM200" s="23" t="s">
        <v>447</v>
      </c>
    </row>
    <row r="201" spans="2:65" s="11" customFormat="1">
      <c r="B201" s="186"/>
      <c r="D201" s="187" t="s">
        <v>137</v>
      </c>
      <c r="E201" s="188" t="s">
        <v>5</v>
      </c>
      <c r="F201" s="189" t="s">
        <v>448</v>
      </c>
      <c r="H201" s="190" t="s">
        <v>5</v>
      </c>
      <c r="I201" s="191"/>
      <c r="L201" s="186"/>
      <c r="M201" s="192"/>
      <c r="N201" s="193"/>
      <c r="O201" s="193"/>
      <c r="P201" s="193"/>
      <c r="Q201" s="193"/>
      <c r="R201" s="193"/>
      <c r="S201" s="193"/>
      <c r="T201" s="194"/>
      <c r="AT201" s="190" t="s">
        <v>137</v>
      </c>
      <c r="AU201" s="190" t="s">
        <v>78</v>
      </c>
      <c r="AV201" s="11" t="s">
        <v>74</v>
      </c>
      <c r="AW201" s="11" t="s">
        <v>33</v>
      </c>
      <c r="AX201" s="11" t="s">
        <v>69</v>
      </c>
      <c r="AY201" s="190" t="s">
        <v>127</v>
      </c>
    </row>
    <row r="202" spans="2:65" s="12" customFormat="1">
      <c r="B202" s="195"/>
      <c r="D202" s="187" t="s">
        <v>137</v>
      </c>
      <c r="E202" s="196" t="s">
        <v>5</v>
      </c>
      <c r="F202" s="197" t="s">
        <v>449</v>
      </c>
      <c r="H202" s="198">
        <v>1.165</v>
      </c>
      <c r="I202" s="199"/>
      <c r="L202" s="195"/>
      <c r="M202" s="200"/>
      <c r="N202" s="201"/>
      <c r="O202" s="201"/>
      <c r="P202" s="201"/>
      <c r="Q202" s="201"/>
      <c r="R202" s="201"/>
      <c r="S202" s="201"/>
      <c r="T202" s="202"/>
      <c r="AT202" s="196" t="s">
        <v>137</v>
      </c>
      <c r="AU202" s="196" t="s">
        <v>78</v>
      </c>
      <c r="AV202" s="12" t="s">
        <v>78</v>
      </c>
      <c r="AW202" s="12" t="s">
        <v>33</v>
      </c>
      <c r="AX202" s="12" t="s">
        <v>69</v>
      </c>
      <c r="AY202" s="196" t="s">
        <v>127</v>
      </c>
    </row>
    <row r="203" spans="2:65" s="11" customFormat="1">
      <c r="B203" s="186"/>
      <c r="D203" s="187" t="s">
        <v>137</v>
      </c>
      <c r="E203" s="188" t="s">
        <v>5</v>
      </c>
      <c r="F203" s="189" t="s">
        <v>450</v>
      </c>
      <c r="H203" s="190" t="s">
        <v>5</v>
      </c>
      <c r="I203" s="191"/>
      <c r="L203" s="186"/>
      <c r="M203" s="192"/>
      <c r="N203" s="193"/>
      <c r="O203" s="193"/>
      <c r="P203" s="193"/>
      <c r="Q203" s="193"/>
      <c r="R203" s="193"/>
      <c r="S203" s="193"/>
      <c r="T203" s="194"/>
      <c r="AT203" s="190" t="s">
        <v>137</v>
      </c>
      <c r="AU203" s="190" t="s">
        <v>78</v>
      </c>
      <c r="AV203" s="11" t="s">
        <v>74</v>
      </c>
      <c r="AW203" s="11" t="s">
        <v>33</v>
      </c>
      <c r="AX203" s="11" t="s">
        <v>69</v>
      </c>
      <c r="AY203" s="190" t="s">
        <v>127</v>
      </c>
    </row>
    <row r="204" spans="2:65" s="12" customFormat="1">
      <c r="B204" s="195"/>
      <c r="D204" s="187" t="s">
        <v>137</v>
      </c>
      <c r="E204" s="196" t="s">
        <v>5</v>
      </c>
      <c r="F204" s="197" t="s">
        <v>451</v>
      </c>
      <c r="H204" s="198">
        <v>101.12</v>
      </c>
      <c r="I204" s="199"/>
      <c r="L204" s="195"/>
      <c r="M204" s="200"/>
      <c r="N204" s="201"/>
      <c r="O204" s="201"/>
      <c r="P204" s="201"/>
      <c r="Q204" s="201"/>
      <c r="R204" s="201"/>
      <c r="S204" s="201"/>
      <c r="T204" s="202"/>
      <c r="AT204" s="196" t="s">
        <v>137</v>
      </c>
      <c r="AU204" s="196" t="s">
        <v>78</v>
      </c>
      <c r="AV204" s="12" t="s">
        <v>78</v>
      </c>
      <c r="AW204" s="12" t="s">
        <v>33</v>
      </c>
      <c r="AX204" s="12" t="s">
        <v>69</v>
      </c>
      <c r="AY204" s="196" t="s">
        <v>127</v>
      </c>
    </row>
    <row r="205" spans="2:65" s="11" customFormat="1">
      <c r="B205" s="186"/>
      <c r="D205" s="187" t="s">
        <v>137</v>
      </c>
      <c r="E205" s="188" t="s">
        <v>5</v>
      </c>
      <c r="F205" s="189" t="s">
        <v>452</v>
      </c>
      <c r="H205" s="190" t="s">
        <v>5</v>
      </c>
      <c r="I205" s="191"/>
      <c r="L205" s="186"/>
      <c r="M205" s="192"/>
      <c r="N205" s="193"/>
      <c r="O205" s="193"/>
      <c r="P205" s="193"/>
      <c r="Q205" s="193"/>
      <c r="R205" s="193"/>
      <c r="S205" s="193"/>
      <c r="T205" s="194"/>
      <c r="AT205" s="190" t="s">
        <v>137</v>
      </c>
      <c r="AU205" s="190" t="s">
        <v>78</v>
      </c>
      <c r="AV205" s="11" t="s">
        <v>74</v>
      </c>
      <c r="AW205" s="11" t="s">
        <v>33</v>
      </c>
      <c r="AX205" s="11" t="s">
        <v>69</v>
      </c>
      <c r="AY205" s="190" t="s">
        <v>127</v>
      </c>
    </row>
    <row r="206" spans="2:65" s="12" customFormat="1">
      <c r="B206" s="195"/>
      <c r="D206" s="187" t="s">
        <v>137</v>
      </c>
      <c r="E206" s="196" t="s">
        <v>5</v>
      </c>
      <c r="F206" s="197" t="s">
        <v>453</v>
      </c>
      <c r="H206" s="198">
        <v>34.200000000000003</v>
      </c>
      <c r="I206" s="199"/>
      <c r="L206" s="195"/>
      <c r="M206" s="200"/>
      <c r="N206" s="201"/>
      <c r="O206" s="201"/>
      <c r="P206" s="201"/>
      <c r="Q206" s="201"/>
      <c r="R206" s="201"/>
      <c r="S206" s="201"/>
      <c r="T206" s="202"/>
      <c r="AT206" s="196" t="s">
        <v>137</v>
      </c>
      <c r="AU206" s="196" t="s">
        <v>78</v>
      </c>
      <c r="AV206" s="12" t="s">
        <v>78</v>
      </c>
      <c r="AW206" s="12" t="s">
        <v>33</v>
      </c>
      <c r="AX206" s="12" t="s">
        <v>69</v>
      </c>
      <c r="AY206" s="196" t="s">
        <v>127</v>
      </c>
    </row>
    <row r="207" spans="2:65" s="12" customFormat="1">
      <c r="B207" s="195"/>
      <c r="D207" s="187" t="s">
        <v>137</v>
      </c>
      <c r="E207" s="196" t="s">
        <v>5</v>
      </c>
      <c r="F207" s="197" t="s">
        <v>454</v>
      </c>
      <c r="H207" s="198">
        <v>-6.17</v>
      </c>
      <c r="I207" s="199"/>
      <c r="L207" s="195"/>
      <c r="M207" s="200"/>
      <c r="N207" s="201"/>
      <c r="O207" s="201"/>
      <c r="P207" s="201"/>
      <c r="Q207" s="201"/>
      <c r="R207" s="201"/>
      <c r="S207" s="201"/>
      <c r="T207" s="202"/>
      <c r="AT207" s="196" t="s">
        <v>137</v>
      </c>
      <c r="AU207" s="196" t="s">
        <v>78</v>
      </c>
      <c r="AV207" s="12" t="s">
        <v>78</v>
      </c>
      <c r="AW207" s="12" t="s">
        <v>33</v>
      </c>
      <c r="AX207" s="12" t="s">
        <v>69</v>
      </c>
      <c r="AY207" s="196" t="s">
        <v>127</v>
      </c>
    </row>
    <row r="208" spans="2:65" s="12" customFormat="1">
      <c r="B208" s="195"/>
      <c r="D208" s="187" t="s">
        <v>137</v>
      </c>
      <c r="E208" s="196" t="s">
        <v>5</v>
      </c>
      <c r="F208" s="197" t="s">
        <v>455</v>
      </c>
      <c r="H208" s="198">
        <v>-2.7639999999999998</v>
      </c>
      <c r="I208" s="199"/>
      <c r="L208" s="195"/>
      <c r="M208" s="200"/>
      <c r="N208" s="201"/>
      <c r="O208" s="201"/>
      <c r="P208" s="201"/>
      <c r="Q208" s="201"/>
      <c r="R208" s="201"/>
      <c r="S208" s="201"/>
      <c r="T208" s="202"/>
      <c r="AT208" s="196" t="s">
        <v>137</v>
      </c>
      <c r="AU208" s="196" t="s">
        <v>78</v>
      </c>
      <c r="AV208" s="12" t="s">
        <v>78</v>
      </c>
      <c r="AW208" s="12" t="s">
        <v>33</v>
      </c>
      <c r="AX208" s="12" t="s">
        <v>69</v>
      </c>
      <c r="AY208" s="196" t="s">
        <v>127</v>
      </c>
    </row>
    <row r="209" spans="2:65" s="11" customFormat="1">
      <c r="B209" s="186"/>
      <c r="D209" s="187" t="s">
        <v>137</v>
      </c>
      <c r="E209" s="188" t="s">
        <v>5</v>
      </c>
      <c r="F209" s="189" t="s">
        <v>456</v>
      </c>
      <c r="H209" s="190" t="s">
        <v>5</v>
      </c>
      <c r="I209" s="191"/>
      <c r="L209" s="186"/>
      <c r="M209" s="192"/>
      <c r="N209" s="193"/>
      <c r="O209" s="193"/>
      <c r="P209" s="193"/>
      <c r="Q209" s="193"/>
      <c r="R209" s="193"/>
      <c r="S209" s="193"/>
      <c r="T209" s="194"/>
      <c r="AT209" s="190" t="s">
        <v>137</v>
      </c>
      <c r="AU209" s="190" t="s">
        <v>78</v>
      </c>
      <c r="AV209" s="11" t="s">
        <v>74</v>
      </c>
      <c r="AW209" s="11" t="s">
        <v>33</v>
      </c>
      <c r="AX209" s="11" t="s">
        <v>69</v>
      </c>
      <c r="AY209" s="190" t="s">
        <v>127</v>
      </c>
    </row>
    <row r="210" spans="2:65" s="12" customFormat="1">
      <c r="B210" s="195"/>
      <c r="D210" s="187" t="s">
        <v>137</v>
      </c>
      <c r="E210" s="196" t="s">
        <v>5</v>
      </c>
      <c r="F210" s="197" t="s">
        <v>457</v>
      </c>
      <c r="H210" s="198">
        <v>66.605000000000004</v>
      </c>
      <c r="I210" s="199"/>
      <c r="L210" s="195"/>
      <c r="M210" s="200"/>
      <c r="N210" s="201"/>
      <c r="O210" s="201"/>
      <c r="P210" s="201"/>
      <c r="Q210" s="201"/>
      <c r="R210" s="201"/>
      <c r="S210" s="201"/>
      <c r="T210" s="202"/>
      <c r="AT210" s="196" t="s">
        <v>137</v>
      </c>
      <c r="AU210" s="196" t="s">
        <v>78</v>
      </c>
      <c r="AV210" s="12" t="s">
        <v>78</v>
      </c>
      <c r="AW210" s="12" t="s">
        <v>33</v>
      </c>
      <c r="AX210" s="12" t="s">
        <v>69</v>
      </c>
      <c r="AY210" s="196" t="s">
        <v>127</v>
      </c>
    </row>
    <row r="211" spans="2:65" s="12" customFormat="1">
      <c r="B211" s="195"/>
      <c r="D211" s="187" t="s">
        <v>137</v>
      </c>
      <c r="E211" s="196" t="s">
        <v>5</v>
      </c>
      <c r="F211" s="197" t="s">
        <v>458</v>
      </c>
      <c r="H211" s="198">
        <v>-6.7560000000000002</v>
      </c>
      <c r="I211" s="199"/>
      <c r="L211" s="195"/>
      <c r="M211" s="200"/>
      <c r="N211" s="201"/>
      <c r="O211" s="201"/>
      <c r="P211" s="201"/>
      <c r="Q211" s="201"/>
      <c r="R211" s="201"/>
      <c r="S211" s="201"/>
      <c r="T211" s="202"/>
      <c r="AT211" s="196" t="s">
        <v>137</v>
      </c>
      <c r="AU211" s="196" t="s">
        <v>78</v>
      </c>
      <c r="AV211" s="12" t="s">
        <v>78</v>
      </c>
      <c r="AW211" s="12" t="s">
        <v>33</v>
      </c>
      <c r="AX211" s="12" t="s">
        <v>69</v>
      </c>
      <c r="AY211" s="196" t="s">
        <v>127</v>
      </c>
    </row>
    <row r="212" spans="2:65" s="13" customFormat="1">
      <c r="B212" s="203"/>
      <c r="D212" s="204" t="s">
        <v>137</v>
      </c>
      <c r="E212" s="205" t="s">
        <v>5</v>
      </c>
      <c r="F212" s="206" t="s">
        <v>141</v>
      </c>
      <c r="H212" s="207">
        <v>187.4</v>
      </c>
      <c r="I212" s="208"/>
      <c r="L212" s="203"/>
      <c r="M212" s="209"/>
      <c r="N212" s="210"/>
      <c r="O212" s="210"/>
      <c r="P212" s="210"/>
      <c r="Q212" s="210"/>
      <c r="R212" s="210"/>
      <c r="S212" s="210"/>
      <c r="T212" s="211"/>
      <c r="AT212" s="212" t="s">
        <v>137</v>
      </c>
      <c r="AU212" s="212" t="s">
        <v>78</v>
      </c>
      <c r="AV212" s="13" t="s">
        <v>84</v>
      </c>
      <c r="AW212" s="13" t="s">
        <v>33</v>
      </c>
      <c r="AX212" s="13" t="s">
        <v>74</v>
      </c>
      <c r="AY212" s="212" t="s">
        <v>127</v>
      </c>
    </row>
    <row r="213" spans="2:65" s="1" customFormat="1" ht="22.5" customHeight="1">
      <c r="B213" s="173"/>
      <c r="C213" s="222" t="s">
        <v>459</v>
      </c>
      <c r="D213" s="222" t="s">
        <v>439</v>
      </c>
      <c r="E213" s="223" t="s">
        <v>460</v>
      </c>
      <c r="F213" s="224" t="s">
        <v>461</v>
      </c>
      <c r="G213" s="225" t="s">
        <v>423</v>
      </c>
      <c r="H213" s="226">
        <v>316.08800000000002</v>
      </c>
      <c r="I213" s="227"/>
      <c r="J213" s="228">
        <f>ROUND(I213*H213,2)</f>
        <v>0</v>
      </c>
      <c r="K213" s="224" t="s">
        <v>134</v>
      </c>
      <c r="L213" s="229"/>
      <c r="M213" s="230" t="s">
        <v>5</v>
      </c>
      <c r="N213" s="231" t="s">
        <v>40</v>
      </c>
      <c r="O213" s="41"/>
      <c r="P213" s="183">
        <f>O213*H213</f>
        <v>0</v>
      </c>
      <c r="Q213" s="183">
        <v>1</v>
      </c>
      <c r="R213" s="183">
        <f>Q213*H213</f>
        <v>316.08800000000002</v>
      </c>
      <c r="S213" s="183">
        <v>0</v>
      </c>
      <c r="T213" s="184">
        <f>S213*H213</f>
        <v>0</v>
      </c>
      <c r="AR213" s="23" t="s">
        <v>188</v>
      </c>
      <c r="AT213" s="23" t="s">
        <v>439</v>
      </c>
      <c r="AU213" s="23" t="s">
        <v>78</v>
      </c>
      <c r="AY213" s="23" t="s">
        <v>127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23" t="s">
        <v>74</v>
      </c>
      <c r="BK213" s="185">
        <f>ROUND(I213*H213,2)</f>
        <v>0</v>
      </c>
      <c r="BL213" s="23" t="s">
        <v>84</v>
      </c>
      <c r="BM213" s="23" t="s">
        <v>462</v>
      </c>
    </row>
    <row r="214" spans="2:65" s="12" customFormat="1">
      <c r="B214" s="195"/>
      <c r="D214" s="187" t="s">
        <v>137</v>
      </c>
      <c r="E214" s="196" t="s">
        <v>5</v>
      </c>
      <c r="F214" s="197" t="s">
        <v>463</v>
      </c>
      <c r="H214" s="198">
        <v>316.08800000000002</v>
      </c>
      <c r="I214" s="199"/>
      <c r="L214" s="195"/>
      <c r="M214" s="200"/>
      <c r="N214" s="201"/>
      <c r="O214" s="201"/>
      <c r="P214" s="201"/>
      <c r="Q214" s="201"/>
      <c r="R214" s="201"/>
      <c r="S214" s="201"/>
      <c r="T214" s="202"/>
      <c r="AT214" s="196" t="s">
        <v>137</v>
      </c>
      <c r="AU214" s="196" t="s">
        <v>78</v>
      </c>
      <c r="AV214" s="12" t="s">
        <v>78</v>
      </c>
      <c r="AW214" s="12" t="s">
        <v>33</v>
      </c>
      <c r="AX214" s="12" t="s">
        <v>69</v>
      </c>
      <c r="AY214" s="196" t="s">
        <v>127</v>
      </c>
    </row>
    <row r="215" spans="2:65" s="13" customFormat="1">
      <c r="B215" s="203"/>
      <c r="D215" s="204" t="s">
        <v>137</v>
      </c>
      <c r="E215" s="205" t="s">
        <v>5</v>
      </c>
      <c r="F215" s="206" t="s">
        <v>141</v>
      </c>
      <c r="H215" s="207">
        <v>316.08800000000002</v>
      </c>
      <c r="I215" s="208"/>
      <c r="L215" s="203"/>
      <c r="M215" s="209"/>
      <c r="N215" s="210"/>
      <c r="O215" s="210"/>
      <c r="P215" s="210"/>
      <c r="Q215" s="210"/>
      <c r="R215" s="210"/>
      <c r="S215" s="210"/>
      <c r="T215" s="211"/>
      <c r="AT215" s="212" t="s">
        <v>137</v>
      </c>
      <c r="AU215" s="212" t="s">
        <v>78</v>
      </c>
      <c r="AV215" s="13" t="s">
        <v>84</v>
      </c>
      <c r="AW215" s="13" t="s">
        <v>33</v>
      </c>
      <c r="AX215" s="13" t="s">
        <v>74</v>
      </c>
      <c r="AY215" s="212" t="s">
        <v>127</v>
      </c>
    </row>
    <row r="216" spans="2:65" s="1" customFormat="1" ht="31.5" customHeight="1">
      <c r="B216" s="173"/>
      <c r="C216" s="174" t="s">
        <v>464</v>
      </c>
      <c r="D216" s="174" t="s">
        <v>130</v>
      </c>
      <c r="E216" s="175" t="s">
        <v>465</v>
      </c>
      <c r="F216" s="176" t="s">
        <v>466</v>
      </c>
      <c r="G216" s="177" t="s">
        <v>301</v>
      </c>
      <c r="H216" s="178">
        <v>2362</v>
      </c>
      <c r="I216" s="179"/>
      <c r="J216" s="180">
        <f>ROUND(I216*H216,2)</f>
        <v>0</v>
      </c>
      <c r="K216" s="176" t="s">
        <v>134</v>
      </c>
      <c r="L216" s="40"/>
      <c r="M216" s="181" t="s">
        <v>5</v>
      </c>
      <c r="N216" s="182" t="s">
        <v>40</v>
      </c>
      <c r="O216" s="41"/>
      <c r="P216" s="183">
        <f>O216*H216</f>
        <v>0</v>
      </c>
      <c r="Q216" s="183">
        <v>0</v>
      </c>
      <c r="R216" s="183">
        <f>Q216*H216</f>
        <v>0</v>
      </c>
      <c r="S216" s="183">
        <v>0</v>
      </c>
      <c r="T216" s="184">
        <f>S216*H216</f>
        <v>0</v>
      </c>
      <c r="AR216" s="23" t="s">
        <v>84</v>
      </c>
      <c r="AT216" s="23" t="s">
        <v>130</v>
      </c>
      <c r="AU216" s="23" t="s">
        <v>78</v>
      </c>
      <c r="AY216" s="23" t="s">
        <v>127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23" t="s">
        <v>74</v>
      </c>
      <c r="BK216" s="185">
        <f>ROUND(I216*H216,2)</f>
        <v>0</v>
      </c>
      <c r="BL216" s="23" t="s">
        <v>84</v>
      </c>
      <c r="BM216" s="23" t="s">
        <v>467</v>
      </c>
    </row>
    <row r="217" spans="2:65" s="11" customFormat="1">
      <c r="B217" s="186"/>
      <c r="D217" s="187" t="s">
        <v>137</v>
      </c>
      <c r="E217" s="188" t="s">
        <v>5</v>
      </c>
      <c r="F217" s="189" t="s">
        <v>334</v>
      </c>
      <c r="H217" s="190" t="s">
        <v>5</v>
      </c>
      <c r="I217" s="191"/>
      <c r="L217" s="186"/>
      <c r="M217" s="192"/>
      <c r="N217" s="193"/>
      <c r="O217" s="193"/>
      <c r="P217" s="193"/>
      <c r="Q217" s="193"/>
      <c r="R217" s="193"/>
      <c r="S217" s="193"/>
      <c r="T217" s="194"/>
      <c r="AT217" s="190" t="s">
        <v>137</v>
      </c>
      <c r="AU217" s="190" t="s">
        <v>78</v>
      </c>
      <c r="AV217" s="11" t="s">
        <v>74</v>
      </c>
      <c r="AW217" s="11" t="s">
        <v>33</v>
      </c>
      <c r="AX217" s="11" t="s">
        <v>69</v>
      </c>
      <c r="AY217" s="190" t="s">
        <v>127</v>
      </c>
    </row>
    <row r="218" spans="2:65" s="12" customFormat="1">
      <c r="B218" s="195"/>
      <c r="D218" s="187" t="s">
        <v>137</v>
      </c>
      <c r="E218" s="196" t="s">
        <v>5</v>
      </c>
      <c r="F218" s="197" t="s">
        <v>468</v>
      </c>
      <c r="H218" s="198">
        <v>2362</v>
      </c>
      <c r="I218" s="199"/>
      <c r="L218" s="195"/>
      <c r="M218" s="200"/>
      <c r="N218" s="201"/>
      <c r="O218" s="201"/>
      <c r="P218" s="201"/>
      <c r="Q218" s="201"/>
      <c r="R218" s="201"/>
      <c r="S218" s="201"/>
      <c r="T218" s="202"/>
      <c r="AT218" s="196" t="s">
        <v>137</v>
      </c>
      <c r="AU218" s="196" t="s">
        <v>78</v>
      </c>
      <c r="AV218" s="12" t="s">
        <v>78</v>
      </c>
      <c r="AW218" s="12" t="s">
        <v>33</v>
      </c>
      <c r="AX218" s="12" t="s">
        <v>69</v>
      </c>
      <c r="AY218" s="196" t="s">
        <v>127</v>
      </c>
    </row>
    <row r="219" spans="2:65" s="13" customFormat="1">
      <c r="B219" s="203"/>
      <c r="D219" s="204" t="s">
        <v>137</v>
      </c>
      <c r="E219" s="205" t="s">
        <v>5</v>
      </c>
      <c r="F219" s="206" t="s">
        <v>141</v>
      </c>
      <c r="H219" s="207">
        <v>2362</v>
      </c>
      <c r="I219" s="208"/>
      <c r="L219" s="203"/>
      <c r="M219" s="209"/>
      <c r="N219" s="210"/>
      <c r="O219" s="210"/>
      <c r="P219" s="210"/>
      <c r="Q219" s="210"/>
      <c r="R219" s="210"/>
      <c r="S219" s="210"/>
      <c r="T219" s="211"/>
      <c r="AT219" s="212" t="s">
        <v>137</v>
      </c>
      <c r="AU219" s="212" t="s">
        <v>78</v>
      </c>
      <c r="AV219" s="13" t="s">
        <v>84</v>
      </c>
      <c r="AW219" s="13" t="s">
        <v>33</v>
      </c>
      <c r="AX219" s="13" t="s">
        <v>74</v>
      </c>
      <c r="AY219" s="212" t="s">
        <v>127</v>
      </c>
    </row>
    <row r="220" spans="2:65" s="1" customFormat="1" ht="22.5" customHeight="1">
      <c r="B220" s="173"/>
      <c r="C220" s="222" t="s">
        <v>469</v>
      </c>
      <c r="D220" s="222" t="s">
        <v>439</v>
      </c>
      <c r="E220" s="223" t="s">
        <v>470</v>
      </c>
      <c r="F220" s="224" t="s">
        <v>471</v>
      </c>
      <c r="G220" s="225" t="s">
        <v>472</v>
      </c>
      <c r="H220" s="226">
        <v>59.05</v>
      </c>
      <c r="I220" s="227"/>
      <c r="J220" s="228">
        <f>ROUND(I220*H220,2)</f>
        <v>0</v>
      </c>
      <c r="K220" s="224" t="s">
        <v>134</v>
      </c>
      <c r="L220" s="229"/>
      <c r="M220" s="230" t="s">
        <v>5</v>
      </c>
      <c r="N220" s="231" t="s">
        <v>40</v>
      </c>
      <c r="O220" s="41"/>
      <c r="P220" s="183">
        <f>O220*H220</f>
        <v>0</v>
      </c>
      <c r="Q220" s="183">
        <v>1E-3</v>
      </c>
      <c r="R220" s="183">
        <f>Q220*H220</f>
        <v>5.9049999999999998E-2</v>
      </c>
      <c r="S220" s="183">
        <v>0</v>
      </c>
      <c r="T220" s="184">
        <f>S220*H220</f>
        <v>0</v>
      </c>
      <c r="AR220" s="23" t="s">
        <v>188</v>
      </c>
      <c r="AT220" s="23" t="s">
        <v>439</v>
      </c>
      <c r="AU220" s="23" t="s">
        <v>78</v>
      </c>
      <c r="AY220" s="23" t="s">
        <v>127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23" t="s">
        <v>74</v>
      </c>
      <c r="BK220" s="185">
        <f>ROUND(I220*H220,2)</f>
        <v>0</v>
      </c>
      <c r="BL220" s="23" t="s">
        <v>84</v>
      </c>
      <c r="BM220" s="23" t="s">
        <v>473</v>
      </c>
    </row>
    <row r="221" spans="2:65" s="12" customFormat="1">
      <c r="B221" s="195"/>
      <c r="D221" s="204" t="s">
        <v>137</v>
      </c>
      <c r="F221" s="214" t="s">
        <v>474</v>
      </c>
      <c r="H221" s="215">
        <v>59.05</v>
      </c>
      <c r="I221" s="199"/>
      <c r="L221" s="195"/>
      <c r="M221" s="200"/>
      <c r="N221" s="201"/>
      <c r="O221" s="201"/>
      <c r="P221" s="201"/>
      <c r="Q221" s="201"/>
      <c r="R221" s="201"/>
      <c r="S221" s="201"/>
      <c r="T221" s="202"/>
      <c r="AT221" s="196" t="s">
        <v>137</v>
      </c>
      <c r="AU221" s="196" t="s">
        <v>78</v>
      </c>
      <c r="AV221" s="12" t="s">
        <v>78</v>
      </c>
      <c r="AW221" s="12" t="s">
        <v>6</v>
      </c>
      <c r="AX221" s="12" t="s">
        <v>74</v>
      </c>
      <c r="AY221" s="196" t="s">
        <v>127</v>
      </c>
    </row>
    <row r="222" spans="2:65" s="1" customFormat="1" ht="22.5" customHeight="1">
      <c r="B222" s="173"/>
      <c r="C222" s="174" t="s">
        <v>475</v>
      </c>
      <c r="D222" s="174" t="s">
        <v>130</v>
      </c>
      <c r="E222" s="175" t="s">
        <v>476</v>
      </c>
      <c r="F222" s="176" t="s">
        <v>477</v>
      </c>
      <c r="G222" s="177" t="s">
        <v>301</v>
      </c>
      <c r="H222" s="178">
        <v>275.3</v>
      </c>
      <c r="I222" s="179"/>
      <c r="J222" s="180">
        <f>ROUND(I222*H222,2)</f>
        <v>0</v>
      </c>
      <c r="K222" s="176" t="s">
        <v>134</v>
      </c>
      <c r="L222" s="40"/>
      <c r="M222" s="181" t="s">
        <v>5</v>
      </c>
      <c r="N222" s="182" t="s">
        <v>40</v>
      </c>
      <c r="O222" s="41"/>
      <c r="P222" s="183">
        <f>O222*H222</f>
        <v>0</v>
      </c>
      <c r="Q222" s="183">
        <v>0</v>
      </c>
      <c r="R222" s="183">
        <f>Q222*H222</f>
        <v>0</v>
      </c>
      <c r="S222" s="183">
        <v>0</v>
      </c>
      <c r="T222" s="184">
        <f>S222*H222</f>
        <v>0</v>
      </c>
      <c r="AR222" s="23" t="s">
        <v>84</v>
      </c>
      <c r="AT222" s="23" t="s">
        <v>130</v>
      </c>
      <c r="AU222" s="23" t="s">
        <v>78</v>
      </c>
      <c r="AY222" s="23" t="s">
        <v>127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23" t="s">
        <v>74</v>
      </c>
      <c r="BK222" s="185">
        <f>ROUND(I222*H222,2)</f>
        <v>0</v>
      </c>
      <c r="BL222" s="23" t="s">
        <v>84</v>
      </c>
      <c r="BM222" s="23" t="s">
        <v>478</v>
      </c>
    </row>
    <row r="223" spans="2:65" s="1" customFormat="1" ht="31.5" customHeight="1">
      <c r="B223" s="173"/>
      <c r="C223" s="174" t="s">
        <v>479</v>
      </c>
      <c r="D223" s="174" t="s">
        <v>130</v>
      </c>
      <c r="E223" s="175" t="s">
        <v>480</v>
      </c>
      <c r="F223" s="176" t="s">
        <v>481</v>
      </c>
      <c r="G223" s="177" t="s">
        <v>301</v>
      </c>
      <c r="H223" s="178">
        <v>2362</v>
      </c>
      <c r="I223" s="179"/>
      <c r="J223" s="180">
        <f>ROUND(I223*H223,2)</f>
        <v>0</v>
      </c>
      <c r="K223" s="176" t="s">
        <v>134</v>
      </c>
      <c r="L223" s="40"/>
      <c r="M223" s="181" t="s">
        <v>5</v>
      </c>
      <c r="N223" s="182" t="s">
        <v>40</v>
      </c>
      <c r="O223" s="41"/>
      <c r="P223" s="183">
        <f>O223*H223</f>
        <v>0</v>
      </c>
      <c r="Q223" s="183">
        <v>0</v>
      </c>
      <c r="R223" s="183">
        <f>Q223*H223</f>
        <v>0</v>
      </c>
      <c r="S223" s="183">
        <v>0</v>
      </c>
      <c r="T223" s="184">
        <f>S223*H223</f>
        <v>0</v>
      </c>
      <c r="AR223" s="23" t="s">
        <v>84</v>
      </c>
      <c r="AT223" s="23" t="s">
        <v>130</v>
      </c>
      <c r="AU223" s="23" t="s">
        <v>78</v>
      </c>
      <c r="AY223" s="23" t="s">
        <v>127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23" t="s">
        <v>74</v>
      </c>
      <c r="BK223" s="185">
        <f>ROUND(I223*H223,2)</f>
        <v>0</v>
      </c>
      <c r="BL223" s="23" t="s">
        <v>84</v>
      </c>
      <c r="BM223" s="23" t="s">
        <v>482</v>
      </c>
    </row>
    <row r="224" spans="2:65" s="1" customFormat="1" ht="31.5" customHeight="1">
      <c r="B224" s="173"/>
      <c r="C224" s="174" t="s">
        <v>483</v>
      </c>
      <c r="D224" s="174" t="s">
        <v>130</v>
      </c>
      <c r="E224" s="175" t="s">
        <v>484</v>
      </c>
      <c r="F224" s="176" t="s">
        <v>485</v>
      </c>
      <c r="G224" s="177" t="s">
        <v>301</v>
      </c>
      <c r="H224" s="178">
        <v>2362</v>
      </c>
      <c r="I224" s="179"/>
      <c r="J224" s="180">
        <f>ROUND(I224*H224,2)</f>
        <v>0</v>
      </c>
      <c r="K224" s="176" t="s">
        <v>134</v>
      </c>
      <c r="L224" s="40"/>
      <c r="M224" s="181" t="s">
        <v>5</v>
      </c>
      <c r="N224" s="182" t="s">
        <v>40</v>
      </c>
      <c r="O224" s="41"/>
      <c r="P224" s="183">
        <f>O224*H224</f>
        <v>0</v>
      </c>
      <c r="Q224" s="183">
        <v>0</v>
      </c>
      <c r="R224" s="183">
        <f>Q224*H224</f>
        <v>0</v>
      </c>
      <c r="S224" s="183">
        <v>0</v>
      </c>
      <c r="T224" s="184">
        <f>S224*H224</f>
        <v>0</v>
      </c>
      <c r="AR224" s="23" t="s">
        <v>84</v>
      </c>
      <c r="AT224" s="23" t="s">
        <v>130</v>
      </c>
      <c r="AU224" s="23" t="s">
        <v>78</v>
      </c>
      <c r="AY224" s="23" t="s">
        <v>127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23" t="s">
        <v>74</v>
      </c>
      <c r="BK224" s="185">
        <f>ROUND(I224*H224,2)</f>
        <v>0</v>
      </c>
      <c r="BL224" s="23" t="s">
        <v>84</v>
      </c>
      <c r="BM224" s="23" t="s">
        <v>486</v>
      </c>
    </row>
    <row r="225" spans="2:65" s="11" customFormat="1">
      <c r="B225" s="186"/>
      <c r="D225" s="187" t="s">
        <v>137</v>
      </c>
      <c r="E225" s="188" t="s">
        <v>5</v>
      </c>
      <c r="F225" s="189" t="s">
        <v>334</v>
      </c>
      <c r="H225" s="190" t="s">
        <v>5</v>
      </c>
      <c r="I225" s="191"/>
      <c r="L225" s="186"/>
      <c r="M225" s="192"/>
      <c r="N225" s="193"/>
      <c r="O225" s="193"/>
      <c r="P225" s="193"/>
      <c r="Q225" s="193"/>
      <c r="R225" s="193"/>
      <c r="S225" s="193"/>
      <c r="T225" s="194"/>
      <c r="AT225" s="190" t="s">
        <v>137</v>
      </c>
      <c r="AU225" s="190" t="s">
        <v>78</v>
      </c>
      <c r="AV225" s="11" t="s">
        <v>74</v>
      </c>
      <c r="AW225" s="11" t="s">
        <v>33</v>
      </c>
      <c r="AX225" s="11" t="s">
        <v>69</v>
      </c>
      <c r="AY225" s="190" t="s">
        <v>127</v>
      </c>
    </row>
    <row r="226" spans="2:65" s="12" customFormat="1">
      <c r="B226" s="195"/>
      <c r="D226" s="187" t="s">
        <v>137</v>
      </c>
      <c r="E226" s="196" t="s">
        <v>5</v>
      </c>
      <c r="F226" s="197" t="s">
        <v>468</v>
      </c>
      <c r="H226" s="198">
        <v>2362</v>
      </c>
      <c r="I226" s="199"/>
      <c r="L226" s="195"/>
      <c r="M226" s="200"/>
      <c r="N226" s="201"/>
      <c r="O226" s="201"/>
      <c r="P226" s="201"/>
      <c r="Q226" s="201"/>
      <c r="R226" s="201"/>
      <c r="S226" s="201"/>
      <c r="T226" s="202"/>
      <c r="AT226" s="196" t="s">
        <v>137</v>
      </c>
      <c r="AU226" s="196" t="s">
        <v>78</v>
      </c>
      <c r="AV226" s="12" t="s">
        <v>78</v>
      </c>
      <c r="AW226" s="12" t="s">
        <v>33</v>
      </c>
      <c r="AX226" s="12" t="s">
        <v>69</v>
      </c>
      <c r="AY226" s="196" t="s">
        <v>127</v>
      </c>
    </row>
    <row r="227" spans="2:65" s="13" customFormat="1">
      <c r="B227" s="203"/>
      <c r="D227" s="204" t="s">
        <v>137</v>
      </c>
      <c r="E227" s="205" t="s">
        <v>5</v>
      </c>
      <c r="F227" s="206" t="s">
        <v>141</v>
      </c>
      <c r="H227" s="207">
        <v>2362</v>
      </c>
      <c r="I227" s="208"/>
      <c r="L227" s="203"/>
      <c r="M227" s="209"/>
      <c r="N227" s="210"/>
      <c r="O227" s="210"/>
      <c r="P227" s="210"/>
      <c r="Q227" s="210"/>
      <c r="R227" s="210"/>
      <c r="S227" s="210"/>
      <c r="T227" s="211"/>
      <c r="AT227" s="212" t="s">
        <v>137</v>
      </c>
      <c r="AU227" s="212" t="s">
        <v>78</v>
      </c>
      <c r="AV227" s="13" t="s">
        <v>84</v>
      </c>
      <c r="AW227" s="13" t="s">
        <v>33</v>
      </c>
      <c r="AX227" s="13" t="s">
        <v>74</v>
      </c>
      <c r="AY227" s="212" t="s">
        <v>127</v>
      </c>
    </row>
    <row r="228" spans="2:65" s="1" customFormat="1" ht="22.5" customHeight="1">
      <c r="B228" s="173"/>
      <c r="C228" s="174" t="s">
        <v>487</v>
      </c>
      <c r="D228" s="174" t="s">
        <v>130</v>
      </c>
      <c r="E228" s="175" t="s">
        <v>488</v>
      </c>
      <c r="F228" s="176" t="s">
        <v>489</v>
      </c>
      <c r="G228" s="177" t="s">
        <v>301</v>
      </c>
      <c r="H228" s="178">
        <v>2362</v>
      </c>
      <c r="I228" s="179"/>
      <c r="J228" s="180">
        <f>ROUND(I228*H228,2)</f>
        <v>0</v>
      </c>
      <c r="K228" s="176" t="s">
        <v>134</v>
      </c>
      <c r="L228" s="40"/>
      <c r="M228" s="181" t="s">
        <v>5</v>
      </c>
      <c r="N228" s="182" t="s">
        <v>40</v>
      </c>
      <c r="O228" s="41"/>
      <c r="P228" s="183">
        <f>O228*H228</f>
        <v>0</v>
      </c>
      <c r="Q228" s="183">
        <v>0</v>
      </c>
      <c r="R228" s="183">
        <f>Q228*H228</f>
        <v>0</v>
      </c>
      <c r="S228" s="183">
        <v>0</v>
      </c>
      <c r="T228" s="184">
        <f>S228*H228</f>
        <v>0</v>
      </c>
      <c r="AR228" s="23" t="s">
        <v>84</v>
      </c>
      <c r="AT228" s="23" t="s">
        <v>130</v>
      </c>
      <c r="AU228" s="23" t="s">
        <v>78</v>
      </c>
      <c r="AY228" s="23" t="s">
        <v>127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23" t="s">
        <v>74</v>
      </c>
      <c r="BK228" s="185">
        <f>ROUND(I228*H228,2)</f>
        <v>0</v>
      </c>
      <c r="BL228" s="23" t="s">
        <v>84</v>
      </c>
      <c r="BM228" s="23" t="s">
        <v>490</v>
      </c>
    </row>
    <row r="229" spans="2:65" s="10" customFormat="1" ht="29.85" customHeight="1">
      <c r="B229" s="159"/>
      <c r="D229" s="170" t="s">
        <v>68</v>
      </c>
      <c r="E229" s="171" t="s">
        <v>78</v>
      </c>
      <c r="F229" s="171" t="s">
        <v>491</v>
      </c>
      <c r="I229" s="162"/>
      <c r="J229" s="172">
        <f>BK229</f>
        <v>0</v>
      </c>
      <c r="L229" s="159"/>
      <c r="M229" s="164"/>
      <c r="N229" s="165"/>
      <c r="O229" s="165"/>
      <c r="P229" s="166">
        <f>SUM(P230:P242)</f>
        <v>0</v>
      </c>
      <c r="Q229" s="165"/>
      <c r="R229" s="166">
        <f>SUM(R230:R242)</f>
        <v>8.7709999999999996E-2</v>
      </c>
      <c r="S229" s="165"/>
      <c r="T229" s="167">
        <f>SUM(T230:T242)</f>
        <v>0</v>
      </c>
      <c r="AR229" s="160" t="s">
        <v>74</v>
      </c>
      <c r="AT229" s="168" t="s">
        <v>68</v>
      </c>
      <c r="AU229" s="168" t="s">
        <v>74</v>
      </c>
      <c r="AY229" s="160" t="s">
        <v>127</v>
      </c>
      <c r="BK229" s="169">
        <f>SUM(BK230:BK242)</f>
        <v>0</v>
      </c>
    </row>
    <row r="230" spans="2:65" s="1" customFormat="1" ht="31.5" customHeight="1">
      <c r="B230" s="173"/>
      <c r="C230" s="174" t="s">
        <v>492</v>
      </c>
      <c r="D230" s="174" t="s">
        <v>130</v>
      </c>
      <c r="E230" s="175" t="s">
        <v>493</v>
      </c>
      <c r="F230" s="176" t="s">
        <v>494</v>
      </c>
      <c r="G230" s="177" t="s">
        <v>327</v>
      </c>
      <c r="H230" s="178">
        <v>15.8</v>
      </c>
      <c r="I230" s="179"/>
      <c r="J230" s="180">
        <f>ROUND(I230*H230,2)</f>
        <v>0</v>
      </c>
      <c r="K230" s="176" t="s">
        <v>134</v>
      </c>
      <c r="L230" s="40"/>
      <c r="M230" s="181" t="s">
        <v>5</v>
      </c>
      <c r="N230" s="182" t="s">
        <v>40</v>
      </c>
      <c r="O230" s="41"/>
      <c r="P230" s="183">
        <f>O230*H230</f>
        <v>0</v>
      </c>
      <c r="Q230" s="183">
        <v>0</v>
      </c>
      <c r="R230" s="183">
        <f>Q230*H230</f>
        <v>0</v>
      </c>
      <c r="S230" s="183">
        <v>0</v>
      </c>
      <c r="T230" s="184">
        <f>S230*H230</f>
        <v>0</v>
      </c>
      <c r="AR230" s="23" t="s">
        <v>84</v>
      </c>
      <c r="AT230" s="23" t="s">
        <v>130</v>
      </c>
      <c r="AU230" s="23" t="s">
        <v>78</v>
      </c>
      <c r="AY230" s="23" t="s">
        <v>127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23" t="s">
        <v>74</v>
      </c>
      <c r="BK230" s="185">
        <f>ROUND(I230*H230,2)</f>
        <v>0</v>
      </c>
      <c r="BL230" s="23" t="s">
        <v>84</v>
      </c>
      <c r="BM230" s="23" t="s">
        <v>495</v>
      </c>
    </row>
    <row r="231" spans="2:65" s="11" customFormat="1">
      <c r="B231" s="186"/>
      <c r="D231" s="187" t="s">
        <v>137</v>
      </c>
      <c r="E231" s="188" t="s">
        <v>5</v>
      </c>
      <c r="F231" s="189" t="s">
        <v>496</v>
      </c>
      <c r="H231" s="190" t="s">
        <v>5</v>
      </c>
      <c r="I231" s="191"/>
      <c r="L231" s="186"/>
      <c r="M231" s="192"/>
      <c r="N231" s="193"/>
      <c r="O231" s="193"/>
      <c r="P231" s="193"/>
      <c r="Q231" s="193"/>
      <c r="R231" s="193"/>
      <c r="S231" s="193"/>
      <c r="T231" s="194"/>
      <c r="AT231" s="190" t="s">
        <v>137</v>
      </c>
      <c r="AU231" s="190" t="s">
        <v>78</v>
      </c>
      <c r="AV231" s="11" t="s">
        <v>74</v>
      </c>
      <c r="AW231" s="11" t="s">
        <v>33</v>
      </c>
      <c r="AX231" s="11" t="s">
        <v>69</v>
      </c>
      <c r="AY231" s="190" t="s">
        <v>127</v>
      </c>
    </row>
    <row r="232" spans="2:65" s="11" customFormat="1">
      <c r="B232" s="186"/>
      <c r="D232" s="187" t="s">
        <v>137</v>
      </c>
      <c r="E232" s="188" t="s">
        <v>5</v>
      </c>
      <c r="F232" s="189" t="s">
        <v>497</v>
      </c>
      <c r="H232" s="190" t="s">
        <v>5</v>
      </c>
      <c r="I232" s="191"/>
      <c r="L232" s="186"/>
      <c r="M232" s="192"/>
      <c r="N232" s="193"/>
      <c r="O232" s="193"/>
      <c r="P232" s="193"/>
      <c r="Q232" s="193"/>
      <c r="R232" s="193"/>
      <c r="S232" s="193"/>
      <c r="T232" s="194"/>
      <c r="AT232" s="190" t="s">
        <v>137</v>
      </c>
      <c r="AU232" s="190" t="s">
        <v>78</v>
      </c>
      <c r="AV232" s="11" t="s">
        <v>74</v>
      </c>
      <c r="AW232" s="11" t="s">
        <v>33</v>
      </c>
      <c r="AX232" s="11" t="s">
        <v>69</v>
      </c>
      <c r="AY232" s="190" t="s">
        <v>127</v>
      </c>
    </row>
    <row r="233" spans="2:65" s="12" customFormat="1">
      <c r="B233" s="195"/>
      <c r="D233" s="187" t="s">
        <v>137</v>
      </c>
      <c r="E233" s="196" t="s">
        <v>5</v>
      </c>
      <c r="F233" s="197" t="s">
        <v>498</v>
      </c>
      <c r="H233" s="198">
        <v>15.8</v>
      </c>
      <c r="I233" s="199"/>
      <c r="L233" s="195"/>
      <c r="M233" s="200"/>
      <c r="N233" s="201"/>
      <c r="O233" s="201"/>
      <c r="P233" s="201"/>
      <c r="Q233" s="201"/>
      <c r="R233" s="201"/>
      <c r="S233" s="201"/>
      <c r="T233" s="202"/>
      <c r="AT233" s="196" t="s">
        <v>137</v>
      </c>
      <c r="AU233" s="196" t="s">
        <v>78</v>
      </c>
      <c r="AV233" s="12" t="s">
        <v>78</v>
      </c>
      <c r="AW233" s="12" t="s">
        <v>33</v>
      </c>
      <c r="AX233" s="12" t="s">
        <v>69</v>
      </c>
      <c r="AY233" s="196" t="s">
        <v>127</v>
      </c>
    </row>
    <row r="234" spans="2:65" s="13" customFormat="1">
      <c r="B234" s="203"/>
      <c r="D234" s="204" t="s">
        <v>137</v>
      </c>
      <c r="E234" s="205" t="s">
        <v>5</v>
      </c>
      <c r="F234" s="206" t="s">
        <v>141</v>
      </c>
      <c r="H234" s="207">
        <v>15.8</v>
      </c>
      <c r="I234" s="208"/>
      <c r="L234" s="203"/>
      <c r="M234" s="209"/>
      <c r="N234" s="210"/>
      <c r="O234" s="210"/>
      <c r="P234" s="210"/>
      <c r="Q234" s="210"/>
      <c r="R234" s="210"/>
      <c r="S234" s="210"/>
      <c r="T234" s="211"/>
      <c r="AT234" s="212" t="s">
        <v>137</v>
      </c>
      <c r="AU234" s="212" t="s">
        <v>78</v>
      </c>
      <c r="AV234" s="13" t="s">
        <v>84</v>
      </c>
      <c r="AW234" s="13" t="s">
        <v>33</v>
      </c>
      <c r="AX234" s="13" t="s">
        <v>74</v>
      </c>
      <c r="AY234" s="212" t="s">
        <v>127</v>
      </c>
    </row>
    <row r="235" spans="2:65" s="1" customFormat="1" ht="31.5" customHeight="1">
      <c r="B235" s="173"/>
      <c r="C235" s="174" t="s">
        <v>499</v>
      </c>
      <c r="D235" s="174" t="s">
        <v>130</v>
      </c>
      <c r="E235" s="175" t="s">
        <v>500</v>
      </c>
      <c r="F235" s="176" t="s">
        <v>501</v>
      </c>
      <c r="G235" s="177" t="s">
        <v>327</v>
      </c>
      <c r="H235" s="178">
        <v>21.48</v>
      </c>
      <c r="I235" s="179"/>
      <c r="J235" s="180">
        <f>ROUND(I235*H235,2)</f>
        <v>0</v>
      </c>
      <c r="K235" s="176" t="s">
        <v>134</v>
      </c>
      <c r="L235" s="40"/>
      <c r="M235" s="181" t="s">
        <v>5</v>
      </c>
      <c r="N235" s="182" t="s">
        <v>40</v>
      </c>
      <c r="O235" s="41"/>
      <c r="P235" s="183">
        <f>O235*H235</f>
        <v>0</v>
      </c>
      <c r="Q235" s="183">
        <v>0</v>
      </c>
      <c r="R235" s="183">
        <f>Q235*H235</f>
        <v>0</v>
      </c>
      <c r="S235" s="183">
        <v>0</v>
      </c>
      <c r="T235" s="184">
        <f>S235*H235</f>
        <v>0</v>
      </c>
      <c r="AR235" s="23" t="s">
        <v>84</v>
      </c>
      <c r="AT235" s="23" t="s">
        <v>130</v>
      </c>
      <c r="AU235" s="23" t="s">
        <v>78</v>
      </c>
      <c r="AY235" s="23" t="s">
        <v>127</v>
      </c>
      <c r="BE235" s="185">
        <f>IF(N235="základní",J235,0)</f>
        <v>0</v>
      </c>
      <c r="BF235" s="185">
        <f>IF(N235="snížená",J235,0)</f>
        <v>0</v>
      </c>
      <c r="BG235" s="185">
        <f>IF(N235="zákl. přenesená",J235,0)</f>
        <v>0</v>
      </c>
      <c r="BH235" s="185">
        <f>IF(N235="sníž. přenesená",J235,0)</f>
        <v>0</v>
      </c>
      <c r="BI235" s="185">
        <f>IF(N235="nulová",J235,0)</f>
        <v>0</v>
      </c>
      <c r="BJ235" s="23" t="s">
        <v>74</v>
      </c>
      <c r="BK235" s="185">
        <f>ROUND(I235*H235,2)</f>
        <v>0</v>
      </c>
      <c r="BL235" s="23" t="s">
        <v>84</v>
      </c>
      <c r="BM235" s="23" t="s">
        <v>502</v>
      </c>
    </row>
    <row r="236" spans="2:65" s="11" customFormat="1">
      <c r="B236" s="186"/>
      <c r="D236" s="187" t="s">
        <v>137</v>
      </c>
      <c r="E236" s="188" t="s">
        <v>5</v>
      </c>
      <c r="F236" s="189" t="s">
        <v>334</v>
      </c>
      <c r="H236" s="190" t="s">
        <v>5</v>
      </c>
      <c r="I236" s="191"/>
      <c r="L236" s="186"/>
      <c r="M236" s="192"/>
      <c r="N236" s="193"/>
      <c r="O236" s="193"/>
      <c r="P236" s="193"/>
      <c r="Q236" s="193"/>
      <c r="R236" s="193"/>
      <c r="S236" s="193"/>
      <c r="T236" s="194"/>
      <c r="AT236" s="190" t="s">
        <v>137</v>
      </c>
      <c r="AU236" s="190" t="s">
        <v>78</v>
      </c>
      <c r="AV236" s="11" t="s">
        <v>74</v>
      </c>
      <c r="AW236" s="11" t="s">
        <v>33</v>
      </c>
      <c r="AX236" s="11" t="s">
        <v>69</v>
      </c>
      <c r="AY236" s="190" t="s">
        <v>127</v>
      </c>
    </row>
    <row r="237" spans="2:65" s="12" customFormat="1">
      <c r="B237" s="195"/>
      <c r="D237" s="187" t="s">
        <v>137</v>
      </c>
      <c r="E237" s="196" t="s">
        <v>5</v>
      </c>
      <c r="F237" s="197" t="s">
        <v>503</v>
      </c>
      <c r="H237" s="198">
        <v>21.48</v>
      </c>
      <c r="I237" s="199"/>
      <c r="L237" s="195"/>
      <c r="M237" s="200"/>
      <c r="N237" s="201"/>
      <c r="O237" s="201"/>
      <c r="P237" s="201"/>
      <c r="Q237" s="201"/>
      <c r="R237" s="201"/>
      <c r="S237" s="201"/>
      <c r="T237" s="202"/>
      <c r="AT237" s="196" t="s">
        <v>137</v>
      </c>
      <c r="AU237" s="196" t="s">
        <v>78</v>
      </c>
      <c r="AV237" s="12" t="s">
        <v>78</v>
      </c>
      <c r="AW237" s="12" t="s">
        <v>33</v>
      </c>
      <c r="AX237" s="12" t="s">
        <v>69</v>
      </c>
      <c r="AY237" s="196" t="s">
        <v>127</v>
      </c>
    </row>
    <row r="238" spans="2:65" s="13" customFormat="1">
      <c r="B238" s="203"/>
      <c r="D238" s="204" t="s">
        <v>137</v>
      </c>
      <c r="E238" s="205" t="s">
        <v>5</v>
      </c>
      <c r="F238" s="206" t="s">
        <v>141</v>
      </c>
      <c r="H238" s="207">
        <v>21.48</v>
      </c>
      <c r="I238" s="208"/>
      <c r="L238" s="203"/>
      <c r="M238" s="209"/>
      <c r="N238" s="210"/>
      <c r="O238" s="210"/>
      <c r="P238" s="210"/>
      <c r="Q238" s="210"/>
      <c r="R238" s="210"/>
      <c r="S238" s="210"/>
      <c r="T238" s="211"/>
      <c r="AT238" s="212" t="s">
        <v>137</v>
      </c>
      <c r="AU238" s="212" t="s">
        <v>78</v>
      </c>
      <c r="AV238" s="13" t="s">
        <v>84</v>
      </c>
      <c r="AW238" s="13" t="s">
        <v>33</v>
      </c>
      <c r="AX238" s="13" t="s">
        <v>74</v>
      </c>
      <c r="AY238" s="212" t="s">
        <v>127</v>
      </c>
    </row>
    <row r="239" spans="2:65" s="1" customFormat="1" ht="22.5" customHeight="1">
      <c r="B239" s="173"/>
      <c r="C239" s="174" t="s">
        <v>504</v>
      </c>
      <c r="D239" s="174" t="s">
        <v>130</v>
      </c>
      <c r="E239" s="175" t="s">
        <v>505</v>
      </c>
      <c r="F239" s="176" t="s">
        <v>506</v>
      </c>
      <c r="G239" s="177" t="s">
        <v>327</v>
      </c>
      <c r="H239" s="178">
        <v>7.16</v>
      </c>
      <c r="I239" s="179"/>
      <c r="J239" s="180">
        <f>ROUND(I239*H239,2)</f>
        <v>0</v>
      </c>
      <c r="K239" s="176" t="s">
        <v>134</v>
      </c>
      <c r="L239" s="40"/>
      <c r="M239" s="181" t="s">
        <v>5</v>
      </c>
      <c r="N239" s="182" t="s">
        <v>40</v>
      </c>
      <c r="O239" s="41"/>
      <c r="P239" s="183">
        <f>O239*H239</f>
        <v>0</v>
      </c>
      <c r="Q239" s="183">
        <v>0</v>
      </c>
      <c r="R239" s="183">
        <f>Q239*H239</f>
        <v>0</v>
      </c>
      <c r="S239" s="183">
        <v>0</v>
      </c>
      <c r="T239" s="184">
        <f>S239*H239</f>
        <v>0</v>
      </c>
      <c r="AR239" s="23" t="s">
        <v>84</v>
      </c>
      <c r="AT239" s="23" t="s">
        <v>130</v>
      </c>
      <c r="AU239" s="23" t="s">
        <v>78</v>
      </c>
      <c r="AY239" s="23" t="s">
        <v>127</v>
      </c>
      <c r="BE239" s="185">
        <f>IF(N239="základní",J239,0)</f>
        <v>0</v>
      </c>
      <c r="BF239" s="185">
        <f>IF(N239="snížená",J239,0)</f>
        <v>0</v>
      </c>
      <c r="BG239" s="185">
        <f>IF(N239="zákl. přenesená",J239,0)</f>
        <v>0</v>
      </c>
      <c r="BH239" s="185">
        <f>IF(N239="sníž. přenesená",J239,0)</f>
        <v>0</v>
      </c>
      <c r="BI239" s="185">
        <f>IF(N239="nulová",J239,0)</f>
        <v>0</v>
      </c>
      <c r="BJ239" s="23" t="s">
        <v>74</v>
      </c>
      <c r="BK239" s="185">
        <f>ROUND(I239*H239,2)</f>
        <v>0</v>
      </c>
      <c r="BL239" s="23" t="s">
        <v>84</v>
      </c>
      <c r="BM239" s="23" t="s">
        <v>507</v>
      </c>
    </row>
    <row r="240" spans="2:65" s="12" customFormat="1">
      <c r="B240" s="195"/>
      <c r="D240" s="187" t="s">
        <v>137</v>
      </c>
      <c r="E240" s="196" t="s">
        <v>5</v>
      </c>
      <c r="F240" s="197" t="s">
        <v>508</v>
      </c>
      <c r="H240" s="198">
        <v>7.16</v>
      </c>
      <c r="I240" s="199"/>
      <c r="L240" s="195"/>
      <c r="M240" s="200"/>
      <c r="N240" s="201"/>
      <c r="O240" s="201"/>
      <c r="P240" s="201"/>
      <c r="Q240" s="201"/>
      <c r="R240" s="201"/>
      <c r="S240" s="201"/>
      <c r="T240" s="202"/>
      <c r="AT240" s="196" t="s">
        <v>137</v>
      </c>
      <c r="AU240" s="196" t="s">
        <v>78</v>
      </c>
      <c r="AV240" s="12" t="s">
        <v>78</v>
      </c>
      <c r="AW240" s="12" t="s">
        <v>33</v>
      </c>
      <c r="AX240" s="12" t="s">
        <v>69</v>
      </c>
      <c r="AY240" s="196" t="s">
        <v>127</v>
      </c>
    </row>
    <row r="241" spans="2:65" s="13" customFormat="1">
      <c r="B241" s="203"/>
      <c r="D241" s="204" t="s">
        <v>137</v>
      </c>
      <c r="E241" s="205" t="s">
        <v>5</v>
      </c>
      <c r="F241" s="206" t="s">
        <v>141</v>
      </c>
      <c r="H241" s="207">
        <v>7.16</v>
      </c>
      <c r="I241" s="208"/>
      <c r="L241" s="203"/>
      <c r="M241" s="209"/>
      <c r="N241" s="210"/>
      <c r="O241" s="210"/>
      <c r="P241" s="210"/>
      <c r="Q241" s="210"/>
      <c r="R241" s="210"/>
      <c r="S241" s="210"/>
      <c r="T241" s="211"/>
      <c r="AT241" s="212" t="s">
        <v>137</v>
      </c>
      <c r="AU241" s="212" t="s">
        <v>78</v>
      </c>
      <c r="AV241" s="13" t="s">
        <v>84</v>
      </c>
      <c r="AW241" s="13" t="s">
        <v>33</v>
      </c>
      <c r="AX241" s="13" t="s">
        <v>74</v>
      </c>
      <c r="AY241" s="212" t="s">
        <v>127</v>
      </c>
    </row>
    <row r="242" spans="2:65" s="1" customFormat="1" ht="22.5" customHeight="1">
      <c r="B242" s="173"/>
      <c r="C242" s="174" t="s">
        <v>509</v>
      </c>
      <c r="D242" s="174" t="s">
        <v>130</v>
      </c>
      <c r="E242" s="175" t="s">
        <v>510</v>
      </c>
      <c r="F242" s="176" t="s">
        <v>511</v>
      </c>
      <c r="G242" s="177" t="s">
        <v>144</v>
      </c>
      <c r="H242" s="178">
        <v>179</v>
      </c>
      <c r="I242" s="179"/>
      <c r="J242" s="180">
        <f>ROUND(I242*H242,2)</f>
        <v>0</v>
      </c>
      <c r="K242" s="176" t="s">
        <v>134</v>
      </c>
      <c r="L242" s="40"/>
      <c r="M242" s="181" t="s">
        <v>5</v>
      </c>
      <c r="N242" s="182" t="s">
        <v>40</v>
      </c>
      <c r="O242" s="41"/>
      <c r="P242" s="183">
        <f>O242*H242</f>
        <v>0</v>
      </c>
      <c r="Q242" s="183">
        <v>4.8999999999999998E-4</v>
      </c>
      <c r="R242" s="183">
        <f>Q242*H242</f>
        <v>8.7709999999999996E-2</v>
      </c>
      <c r="S242" s="183">
        <v>0</v>
      </c>
      <c r="T242" s="184">
        <f>S242*H242</f>
        <v>0</v>
      </c>
      <c r="AR242" s="23" t="s">
        <v>84</v>
      </c>
      <c r="AT242" s="23" t="s">
        <v>130</v>
      </c>
      <c r="AU242" s="23" t="s">
        <v>78</v>
      </c>
      <c r="AY242" s="23" t="s">
        <v>127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23" t="s">
        <v>74</v>
      </c>
      <c r="BK242" s="185">
        <f>ROUND(I242*H242,2)</f>
        <v>0</v>
      </c>
      <c r="BL242" s="23" t="s">
        <v>84</v>
      </c>
      <c r="BM242" s="23" t="s">
        <v>512</v>
      </c>
    </row>
    <row r="243" spans="2:65" s="10" customFormat="1" ht="29.85" customHeight="1">
      <c r="B243" s="159"/>
      <c r="D243" s="170" t="s">
        <v>68</v>
      </c>
      <c r="E243" s="171" t="s">
        <v>84</v>
      </c>
      <c r="F243" s="171" t="s">
        <v>513</v>
      </c>
      <c r="I243" s="162"/>
      <c r="J243" s="172">
        <f>BK243</f>
        <v>0</v>
      </c>
      <c r="L243" s="159"/>
      <c r="M243" s="164"/>
      <c r="N243" s="165"/>
      <c r="O243" s="165"/>
      <c r="P243" s="166">
        <f>SUM(P244:P281)</f>
        <v>0</v>
      </c>
      <c r="Q243" s="165"/>
      <c r="R243" s="166">
        <f>SUM(R244:R281)</f>
        <v>47.169501199999999</v>
      </c>
      <c r="S243" s="165"/>
      <c r="T243" s="167">
        <f>SUM(T244:T281)</f>
        <v>0</v>
      </c>
      <c r="AR243" s="160" t="s">
        <v>74</v>
      </c>
      <c r="AT243" s="168" t="s">
        <v>68</v>
      </c>
      <c r="AU243" s="168" t="s">
        <v>74</v>
      </c>
      <c r="AY243" s="160" t="s">
        <v>127</v>
      </c>
      <c r="BK243" s="169">
        <f>SUM(BK244:BK281)</f>
        <v>0</v>
      </c>
    </row>
    <row r="244" spans="2:65" s="1" customFormat="1" ht="31.5" customHeight="1">
      <c r="B244" s="173"/>
      <c r="C244" s="174" t="s">
        <v>514</v>
      </c>
      <c r="D244" s="174" t="s">
        <v>130</v>
      </c>
      <c r="E244" s="175" t="s">
        <v>515</v>
      </c>
      <c r="F244" s="176" t="s">
        <v>516</v>
      </c>
      <c r="G244" s="177" t="s">
        <v>327</v>
      </c>
      <c r="H244" s="178">
        <v>35.478000000000002</v>
      </c>
      <c r="I244" s="179"/>
      <c r="J244" s="180">
        <f>ROUND(I244*H244,2)</f>
        <v>0</v>
      </c>
      <c r="K244" s="176" t="s">
        <v>134</v>
      </c>
      <c r="L244" s="40"/>
      <c r="M244" s="181" t="s">
        <v>5</v>
      </c>
      <c r="N244" s="182" t="s">
        <v>40</v>
      </c>
      <c r="O244" s="41"/>
      <c r="P244" s="183">
        <f>O244*H244</f>
        <v>0</v>
      </c>
      <c r="Q244" s="183">
        <v>0</v>
      </c>
      <c r="R244" s="183">
        <f>Q244*H244</f>
        <v>0</v>
      </c>
      <c r="S244" s="183">
        <v>0</v>
      </c>
      <c r="T244" s="184">
        <f>S244*H244</f>
        <v>0</v>
      </c>
      <c r="AR244" s="23" t="s">
        <v>84</v>
      </c>
      <c r="AT244" s="23" t="s">
        <v>130</v>
      </c>
      <c r="AU244" s="23" t="s">
        <v>78</v>
      </c>
      <c r="AY244" s="23" t="s">
        <v>127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23" t="s">
        <v>74</v>
      </c>
      <c r="BK244" s="185">
        <f>ROUND(I244*H244,2)</f>
        <v>0</v>
      </c>
      <c r="BL244" s="23" t="s">
        <v>84</v>
      </c>
      <c r="BM244" s="23" t="s">
        <v>517</v>
      </c>
    </row>
    <row r="245" spans="2:65" s="11" customFormat="1">
      <c r="B245" s="186"/>
      <c r="D245" s="187" t="s">
        <v>137</v>
      </c>
      <c r="E245" s="188" t="s">
        <v>5</v>
      </c>
      <c r="F245" s="189" t="s">
        <v>518</v>
      </c>
      <c r="H245" s="190" t="s">
        <v>5</v>
      </c>
      <c r="I245" s="191"/>
      <c r="L245" s="186"/>
      <c r="M245" s="192"/>
      <c r="N245" s="193"/>
      <c r="O245" s="193"/>
      <c r="P245" s="193"/>
      <c r="Q245" s="193"/>
      <c r="R245" s="193"/>
      <c r="S245" s="193"/>
      <c r="T245" s="194"/>
      <c r="AT245" s="190" t="s">
        <v>137</v>
      </c>
      <c r="AU245" s="190" t="s">
        <v>78</v>
      </c>
      <c r="AV245" s="11" t="s">
        <v>74</v>
      </c>
      <c r="AW245" s="11" t="s">
        <v>33</v>
      </c>
      <c r="AX245" s="11" t="s">
        <v>69</v>
      </c>
      <c r="AY245" s="190" t="s">
        <v>127</v>
      </c>
    </row>
    <row r="246" spans="2:65" s="12" customFormat="1">
      <c r="B246" s="195"/>
      <c r="D246" s="187" t="s">
        <v>137</v>
      </c>
      <c r="E246" s="196" t="s">
        <v>5</v>
      </c>
      <c r="F246" s="197" t="s">
        <v>519</v>
      </c>
      <c r="H246" s="198">
        <v>0.23300000000000001</v>
      </c>
      <c r="I246" s="199"/>
      <c r="L246" s="195"/>
      <c r="M246" s="200"/>
      <c r="N246" s="201"/>
      <c r="O246" s="201"/>
      <c r="P246" s="201"/>
      <c r="Q246" s="201"/>
      <c r="R246" s="201"/>
      <c r="S246" s="201"/>
      <c r="T246" s="202"/>
      <c r="AT246" s="196" t="s">
        <v>137</v>
      </c>
      <c r="AU246" s="196" t="s">
        <v>78</v>
      </c>
      <c r="AV246" s="12" t="s">
        <v>78</v>
      </c>
      <c r="AW246" s="12" t="s">
        <v>33</v>
      </c>
      <c r="AX246" s="12" t="s">
        <v>69</v>
      </c>
      <c r="AY246" s="196" t="s">
        <v>127</v>
      </c>
    </row>
    <row r="247" spans="2:65" s="11" customFormat="1">
      <c r="B247" s="186"/>
      <c r="D247" s="187" t="s">
        <v>137</v>
      </c>
      <c r="E247" s="188" t="s">
        <v>5</v>
      </c>
      <c r="F247" s="189" t="s">
        <v>520</v>
      </c>
      <c r="H247" s="190" t="s">
        <v>5</v>
      </c>
      <c r="I247" s="191"/>
      <c r="L247" s="186"/>
      <c r="M247" s="192"/>
      <c r="N247" s="193"/>
      <c r="O247" s="193"/>
      <c r="P247" s="193"/>
      <c r="Q247" s="193"/>
      <c r="R247" s="193"/>
      <c r="S247" s="193"/>
      <c r="T247" s="194"/>
      <c r="AT247" s="190" t="s">
        <v>137</v>
      </c>
      <c r="AU247" s="190" t="s">
        <v>78</v>
      </c>
      <c r="AV247" s="11" t="s">
        <v>74</v>
      </c>
      <c r="AW247" s="11" t="s">
        <v>33</v>
      </c>
      <c r="AX247" s="11" t="s">
        <v>69</v>
      </c>
      <c r="AY247" s="190" t="s">
        <v>127</v>
      </c>
    </row>
    <row r="248" spans="2:65" s="12" customFormat="1">
      <c r="B248" s="195"/>
      <c r="D248" s="187" t="s">
        <v>137</v>
      </c>
      <c r="E248" s="196" t="s">
        <v>5</v>
      </c>
      <c r="F248" s="197" t="s">
        <v>521</v>
      </c>
      <c r="H248" s="198">
        <v>14.355</v>
      </c>
      <c r="I248" s="199"/>
      <c r="L248" s="195"/>
      <c r="M248" s="200"/>
      <c r="N248" s="201"/>
      <c r="O248" s="201"/>
      <c r="P248" s="201"/>
      <c r="Q248" s="201"/>
      <c r="R248" s="201"/>
      <c r="S248" s="201"/>
      <c r="T248" s="202"/>
      <c r="AT248" s="196" t="s">
        <v>137</v>
      </c>
      <c r="AU248" s="196" t="s">
        <v>78</v>
      </c>
      <c r="AV248" s="12" t="s">
        <v>78</v>
      </c>
      <c r="AW248" s="12" t="s">
        <v>33</v>
      </c>
      <c r="AX248" s="12" t="s">
        <v>69</v>
      </c>
      <c r="AY248" s="196" t="s">
        <v>127</v>
      </c>
    </row>
    <row r="249" spans="2:65" s="11" customFormat="1">
      <c r="B249" s="186"/>
      <c r="D249" s="187" t="s">
        <v>137</v>
      </c>
      <c r="E249" s="188" t="s">
        <v>5</v>
      </c>
      <c r="F249" s="189" t="s">
        <v>522</v>
      </c>
      <c r="H249" s="190" t="s">
        <v>5</v>
      </c>
      <c r="I249" s="191"/>
      <c r="L249" s="186"/>
      <c r="M249" s="192"/>
      <c r="N249" s="193"/>
      <c r="O249" s="193"/>
      <c r="P249" s="193"/>
      <c r="Q249" s="193"/>
      <c r="R249" s="193"/>
      <c r="S249" s="193"/>
      <c r="T249" s="194"/>
      <c r="AT249" s="190" t="s">
        <v>137</v>
      </c>
      <c r="AU249" s="190" t="s">
        <v>78</v>
      </c>
      <c r="AV249" s="11" t="s">
        <v>74</v>
      </c>
      <c r="AW249" s="11" t="s">
        <v>33</v>
      </c>
      <c r="AX249" s="11" t="s">
        <v>69</v>
      </c>
      <c r="AY249" s="190" t="s">
        <v>127</v>
      </c>
    </row>
    <row r="250" spans="2:65" s="12" customFormat="1">
      <c r="B250" s="195"/>
      <c r="D250" s="187" t="s">
        <v>137</v>
      </c>
      <c r="E250" s="196" t="s">
        <v>5</v>
      </c>
      <c r="F250" s="197" t="s">
        <v>523</v>
      </c>
      <c r="H250" s="198">
        <v>3.51</v>
      </c>
      <c r="I250" s="199"/>
      <c r="L250" s="195"/>
      <c r="M250" s="200"/>
      <c r="N250" s="201"/>
      <c r="O250" s="201"/>
      <c r="P250" s="201"/>
      <c r="Q250" s="201"/>
      <c r="R250" s="201"/>
      <c r="S250" s="201"/>
      <c r="T250" s="202"/>
      <c r="AT250" s="196" t="s">
        <v>137</v>
      </c>
      <c r="AU250" s="196" t="s">
        <v>78</v>
      </c>
      <c r="AV250" s="12" t="s">
        <v>78</v>
      </c>
      <c r="AW250" s="12" t="s">
        <v>33</v>
      </c>
      <c r="AX250" s="12" t="s">
        <v>69</v>
      </c>
      <c r="AY250" s="196" t="s">
        <v>127</v>
      </c>
    </row>
    <row r="251" spans="2:65" s="11" customFormat="1">
      <c r="B251" s="186"/>
      <c r="D251" s="187" t="s">
        <v>137</v>
      </c>
      <c r="E251" s="188" t="s">
        <v>5</v>
      </c>
      <c r="F251" s="189" t="s">
        <v>524</v>
      </c>
      <c r="H251" s="190" t="s">
        <v>5</v>
      </c>
      <c r="I251" s="191"/>
      <c r="L251" s="186"/>
      <c r="M251" s="192"/>
      <c r="N251" s="193"/>
      <c r="O251" s="193"/>
      <c r="P251" s="193"/>
      <c r="Q251" s="193"/>
      <c r="R251" s="193"/>
      <c r="S251" s="193"/>
      <c r="T251" s="194"/>
      <c r="AT251" s="190" t="s">
        <v>137</v>
      </c>
      <c r="AU251" s="190" t="s">
        <v>78</v>
      </c>
      <c r="AV251" s="11" t="s">
        <v>74</v>
      </c>
      <c r="AW251" s="11" t="s">
        <v>33</v>
      </c>
      <c r="AX251" s="11" t="s">
        <v>69</v>
      </c>
      <c r="AY251" s="190" t="s">
        <v>127</v>
      </c>
    </row>
    <row r="252" spans="2:65" s="12" customFormat="1">
      <c r="B252" s="195"/>
      <c r="D252" s="187" t="s">
        <v>137</v>
      </c>
      <c r="E252" s="196" t="s">
        <v>5</v>
      </c>
      <c r="F252" s="197" t="s">
        <v>525</v>
      </c>
      <c r="H252" s="198">
        <v>17.38</v>
      </c>
      <c r="I252" s="199"/>
      <c r="L252" s="195"/>
      <c r="M252" s="200"/>
      <c r="N252" s="201"/>
      <c r="O252" s="201"/>
      <c r="P252" s="201"/>
      <c r="Q252" s="201"/>
      <c r="R252" s="201"/>
      <c r="S252" s="201"/>
      <c r="T252" s="202"/>
      <c r="AT252" s="196" t="s">
        <v>137</v>
      </c>
      <c r="AU252" s="196" t="s">
        <v>78</v>
      </c>
      <c r="AV252" s="12" t="s">
        <v>78</v>
      </c>
      <c r="AW252" s="12" t="s">
        <v>33</v>
      </c>
      <c r="AX252" s="12" t="s">
        <v>69</v>
      </c>
      <c r="AY252" s="196" t="s">
        <v>127</v>
      </c>
    </row>
    <row r="253" spans="2:65" s="13" customFormat="1">
      <c r="B253" s="203"/>
      <c r="D253" s="204" t="s">
        <v>137</v>
      </c>
      <c r="E253" s="205" t="s">
        <v>5</v>
      </c>
      <c r="F253" s="206" t="s">
        <v>141</v>
      </c>
      <c r="H253" s="207">
        <v>35.478000000000002</v>
      </c>
      <c r="I253" s="208"/>
      <c r="L253" s="203"/>
      <c r="M253" s="209"/>
      <c r="N253" s="210"/>
      <c r="O253" s="210"/>
      <c r="P253" s="210"/>
      <c r="Q253" s="210"/>
      <c r="R253" s="210"/>
      <c r="S253" s="210"/>
      <c r="T253" s="211"/>
      <c r="AT253" s="212" t="s">
        <v>137</v>
      </c>
      <c r="AU253" s="212" t="s">
        <v>78</v>
      </c>
      <c r="AV253" s="13" t="s">
        <v>84</v>
      </c>
      <c r="AW253" s="13" t="s">
        <v>33</v>
      </c>
      <c r="AX253" s="13" t="s">
        <v>74</v>
      </c>
      <c r="AY253" s="212" t="s">
        <v>127</v>
      </c>
    </row>
    <row r="254" spans="2:65" s="1" customFormat="1" ht="31.5" customHeight="1">
      <c r="B254" s="173"/>
      <c r="C254" s="174" t="s">
        <v>526</v>
      </c>
      <c r="D254" s="174" t="s">
        <v>130</v>
      </c>
      <c r="E254" s="175" t="s">
        <v>527</v>
      </c>
      <c r="F254" s="176" t="s">
        <v>528</v>
      </c>
      <c r="G254" s="177" t="s">
        <v>327</v>
      </c>
      <c r="H254" s="178">
        <v>0.84</v>
      </c>
      <c r="I254" s="179"/>
      <c r="J254" s="180">
        <f>ROUND(I254*H254,2)</f>
        <v>0</v>
      </c>
      <c r="K254" s="176" t="s">
        <v>134</v>
      </c>
      <c r="L254" s="40"/>
      <c r="M254" s="181" t="s">
        <v>5</v>
      </c>
      <c r="N254" s="182" t="s">
        <v>40</v>
      </c>
      <c r="O254" s="41"/>
      <c r="P254" s="183">
        <f>O254*H254</f>
        <v>0</v>
      </c>
      <c r="Q254" s="183">
        <v>0</v>
      </c>
      <c r="R254" s="183">
        <f>Q254*H254</f>
        <v>0</v>
      </c>
      <c r="S254" s="183">
        <v>0</v>
      </c>
      <c r="T254" s="184">
        <f>S254*H254</f>
        <v>0</v>
      </c>
      <c r="AR254" s="23" t="s">
        <v>84</v>
      </c>
      <c r="AT254" s="23" t="s">
        <v>130</v>
      </c>
      <c r="AU254" s="23" t="s">
        <v>78</v>
      </c>
      <c r="AY254" s="23" t="s">
        <v>127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23" t="s">
        <v>74</v>
      </c>
      <c r="BK254" s="185">
        <f>ROUND(I254*H254,2)</f>
        <v>0</v>
      </c>
      <c r="BL254" s="23" t="s">
        <v>84</v>
      </c>
      <c r="BM254" s="23" t="s">
        <v>529</v>
      </c>
    </row>
    <row r="255" spans="2:65" s="11" customFormat="1">
      <c r="B255" s="186"/>
      <c r="D255" s="187" t="s">
        <v>137</v>
      </c>
      <c r="E255" s="188" t="s">
        <v>5</v>
      </c>
      <c r="F255" s="189" t="s">
        <v>530</v>
      </c>
      <c r="H255" s="190" t="s">
        <v>5</v>
      </c>
      <c r="I255" s="191"/>
      <c r="L255" s="186"/>
      <c r="M255" s="192"/>
      <c r="N255" s="193"/>
      <c r="O255" s="193"/>
      <c r="P255" s="193"/>
      <c r="Q255" s="193"/>
      <c r="R255" s="193"/>
      <c r="S255" s="193"/>
      <c r="T255" s="194"/>
      <c r="AT255" s="190" t="s">
        <v>137</v>
      </c>
      <c r="AU255" s="190" t="s">
        <v>78</v>
      </c>
      <c r="AV255" s="11" t="s">
        <v>74</v>
      </c>
      <c r="AW255" s="11" t="s">
        <v>33</v>
      </c>
      <c r="AX255" s="11" t="s">
        <v>69</v>
      </c>
      <c r="AY255" s="190" t="s">
        <v>127</v>
      </c>
    </row>
    <row r="256" spans="2:65" s="12" customFormat="1">
      <c r="B256" s="195"/>
      <c r="D256" s="187" t="s">
        <v>137</v>
      </c>
      <c r="E256" s="196" t="s">
        <v>5</v>
      </c>
      <c r="F256" s="197" t="s">
        <v>531</v>
      </c>
      <c r="H256" s="198">
        <v>0.84</v>
      </c>
      <c r="I256" s="199"/>
      <c r="L256" s="195"/>
      <c r="M256" s="200"/>
      <c r="N256" s="201"/>
      <c r="O256" s="201"/>
      <c r="P256" s="201"/>
      <c r="Q256" s="201"/>
      <c r="R256" s="201"/>
      <c r="S256" s="201"/>
      <c r="T256" s="202"/>
      <c r="AT256" s="196" t="s">
        <v>137</v>
      </c>
      <c r="AU256" s="196" t="s">
        <v>78</v>
      </c>
      <c r="AV256" s="12" t="s">
        <v>78</v>
      </c>
      <c r="AW256" s="12" t="s">
        <v>33</v>
      </c>
      <c r="AX256" s="12" t="s">
        <v>69</v>
      </c>
      <c r="AY256" s="196" t="s">
        <v>127</v>
      </c>
    </row>
    <row r="257" spans="2:65" s="13" customFormat="1">
      <c r="B257" s="203"/>
      <c r="D257" s="204" t="s">
        <v>137</v>
      </c>
      <c r="E257" s="205" t="s">
        <v>5</v>
      </c>
      <c r="F257" s="206" t="s">
        <v>141</v>
      </c>
      <c r="H257" s="207">
        <v>0.84</v>
      </c>
      <c r="I257" s="208"/>
      <c r="L257" s="203"/>
      <c r="M257" s="209"/>
      <c r="N257" s="210"/>
      <c r="O257" s="210"/>
      <c r="P257" s="210"/>
      <c r="Q257" s="210"/>
      <c r="R257" s="210"/>
      <c r="S257" s="210"/>
      <c r="T257" s="211"/>
      <c r="AT257" s="212" t="s">
        <v>137</v>
      </c>
      <c r="AU257" s="212" t="s">
        <v>78</v>
      </c>
      <c r="AV257" s="13" t="s">
        <v>84</v>
      </c>
      <c r="AW257" s="13" t="s">
        <v>33</v>
      </c>
      <c r="AX257" s="13" t="s">
        <v>74</v>
      </c>
      <c r="AY257" s="212" t="s">
        <v>127</v>
      </c>
    </row>
    <row r="258" spans="2:65" s="1" customFormat="1" ht="31.5" customHeight="1">
      <c r="B258" s="173"/>
      <c r="C258" s="174" t="s">
        <v>532</v>
      </c>
      <c r="D258" s="174" t="s">
        <v>130</v>
      </c>
      <c r="E258" s="175" t="s">
        <v>533</v>
      </c>
      <c r="F258" s="176" t="s">
        <v>534</v>
      </c>
      <c r="G258" s="177" t="s">
        <v>327</v>
      </c>
      <c r="H258" s="178">
        <v>0.28799999999999998</v>
      </c>
      <c r="I258" s="179"/>
      <c r="J258" s="180">
        <f>ROUND(I258*H258,2)</f>
        <v>0</v>
      </c>
      <c r="K258" s="176" t="s">
        <v>134</v>
      </c>
      <c r="L258" s="40"/>
      <c r="M258" s="181" t="s">
        <v>5</v>
      </c>
      <c r="N258" s="182" t="s">
        <v>40</v>
      </c>
      <c r="O258" s="41"/>
      <c r="P258" s="183">
        <f>O258*H258</f>
        <v>0</v>
      </c>
      <c r="Q258" s="183">
        <v>0</v>
      </c>
      <c r="R258" s="183">
        <f>Q258*H258</f>
        <v>0</v>
      </c>
      <c r="S258" s="183">
        <v>0</v>
      </c>
      <c r="T258" s="184">
        <f>S258*H258</f>
        <v>0</v>
      </c>
      <c r="AR258" s="23" t="s">
        <v>84</v>
      </c>
      <c r="AT258" s="23" t="s">
        <v>130</v>
      </c>
      <c r="AU258" s="23" t="s">
        <v>78</v>
      </c>
      <c r="AY258" s="23" t="s">
        <v>127</v>
      </c>
      <c r="BE258" s="185">
        <f>IF(N258="základní",J258,0)</f>
        <v>0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23" t="s">
        <v>74</v>
      </c>
      <c r="BK258" s="185">
        <f>ROUND(I258*H258,2)</f>
        <v>0</v>
      </c>
      <c r="BL258" s="23" t="s">
        <v>84</v>
      </c>
      <c r="BM258" s="23" t="s">
        <v>535</v>
      </c>
    </row>
    <row r="259" spans="2:65" s="11" customFormat="1">
      <c r="B259" s="186"/>
      <c r="D259" s="187" t="s">
        <v>137</v>
      </c>
      <c r="E259" s="188" t="s">
        <v>5</v>
      </c>
      <c r="F259" s="189" t="s">
        <v>536</v>
      </c>
      <c r="H259" s="190" t="s">
        <v>5</v>
      </c>
      <c r="I259" s="191"/>
      <c r="L259" s="186"/>
      <c r="M259" s="192"/>
      <c r="N259" s="193"/>
      <c r="O259" s="193"/>
      <c r="P259" s="193"/>
      <c r="Q259" s="193"/>
      <c r="R259" s="193"/>
      <c r="S259" s="193"/>
      <c r="T259" s="194"/>
      <c r="AT259" s="190" t="s">
        <v>137</v>
      </c>
      <c r="AU259" s="190" t="s">
        <v>78</v>
      </c>
      <c r="AV259" s="11" t="s">
        <v>74</v>
      </c>
      <c r="AW259" s="11" t="s">
        <v>33</v>
      </c>
      <c r="AX259" s="11" t="s">
        <v>69</v>
      </c>
      <c r="AY259" s="190" t="s">
        <v>127</v>
      </c>
    </row>
    <row r="260" spans="2:65" s="12" customFormat="1">
      <c r="B260" s="195"/>
      <c r="D260" s="187" t="s">
        <v>137</v>
      </c>
      <c r="E260" s="196" t="s">
        <v>5</v>
      </c>
      <c r="F260" s="197" t="s">
        <v>537</v>
      </c>
      <c r="H260" s="198">
        <v>0.28799999999999998</v>
      </c>
      <c r="I260" s="199"/>
      <c r="L260" s="195"/>
      <c r="M260" s="200"/>
      <c r="N260" s="201"/>
      <c r="O260" s="201"/>
      <c r="P260" s="201"/>
      <c r="Q260" s="201"/>
      <c r="R260" s="201"/>
      <c r="S260" s="201"/>
      <c r="T260" s="202"/>
      <c r="AT260" s="196" t="s">
        <v>137</v>
      </c>
      <c r="AU260" s="196" t="s">
        <v>78</v>
      </c>
      <c r="AV260" s="12" t="s">
        <v>78</v>
      </c>
      <c r="AW260" s="12" t="s">
        <v>33</v>
      </c>
      <c r="AX260" s="12" t="s">
        <v>69</v>
      </c>
      <c r="AY260" s="196" t="s">
        <v>127</v>
      </c>
    </row>
    <row r="261" spans="2:65" s="13" customFormat="1">
      <c r="B261" s="203"/>
      <c r="D261" s="204" t="s">
        <v>137</v>
      </c>
      <c r="E261" s="205" t="s">
        <v>5</v>
      </c>
      <c r="F261" s="206" t="s">
        <v>141</v>
      </c>
      <c r="H261" s="207">
        <v>0.28799999999999998</v>
      </c>
      <c r="I261" s="208"/>
      <c r="L261" s="203"/>
      <c r="M261" s="209"/>
      <c r="N261" s="210"/>
      <c r="O261" s="210"/>
      <c r="P261" s="210"/>
      <c r="Q261" s="210"/>
      <c r="R261" s="210"/>
      <c r="S261" s="210"/>
      <c r="T261" s="211"/>
      <c r="AT261" s="212" t="s">
        <v>137</v>
      </c>
      <c r="AU261" s="212" t="s">
        <v>78</v>
      </c>
      <c r="AV261" s="13" t="s">
        <v>84</v>
      </c>
      <c r="AW261" s="13" t="s">
        <v>33</v>
      </c>
      <c r="AX261" s="13" t="s">
        <v>74</v>
      </c>
      <c r="AY261" s="212" t="s">
        <v>127</v>
      </c>
    </row>
    <row r="262" spans="2:65" s="1" customFormat="1" ht="44.25" customHeight="1">
      <c r="B262" s="173"/>
      <c r="C262" s="174" t="s">
        <v>538</v>
      </c>
      <c r="D262" s="174" t="s">
        <v>130</v>
      </c>
      <c r="E262" s="175" t="s">
        <v>539</v>
      </c>
      <c r="F262" s="176" t="s">
        <v>540</v>
      </c>
      <c r="G262" s="177" t="s">
        <v>327</v>
      </c>
      <c r="H262" s="178">
        <v>0.96</v>
      </c>
      <c r="I262" s="179"/>
      <c r="J262" s="180">
        <f>ROUND(I262*H262,2)</f>
        <v>0</v>
      </c>
      <c r="K262" s="176" t="s">
        <v>134</v>
      </c>
      <c r="L262" s="40"/>
      <c r="M262" s="181" t="s">
        <v>5</v>
      </c>
      <c r="N262" s="182" t="s">
        <v>40</v>
      </c>
      <c r="O262" s="41"/>
      <c r="P262" s="183">
        <f>O262*H262</f>
        <v>0</v>
      </c>
      <c r="Q262" s="183">
        <v>2.8117200000000002</v>
      </c>
      <c r="R262" s="183">
        <f>Q262*H262</f>
        <v>2.6992512</v>
      </c>
      <c r="S262" s="183">
        <v>0</v>
      </c>
      <c r="T262" s="184">
        <f>S262*H262</f>
        <v>0</v>
      </c>
      <c r="AR262" s="23" t="s">
        <v>84</v>
      </c>
      <c r="AT262" s="23" t="s">
        <v>130</v>
      </c>
      <c r="AU262" s="23" t="s">
        <v>78</v>
      </c>
      <c r="AY262" s="23" t="s">
        <v>127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23" t="s">
        <v>74</v>
      </c>
      <c r="BK262" s="185">
        <f>ROUND(I262*H262,2)</f>
        <v>0</v>
      </c>
      <c r="BL262" s="23" t="s">
        <v>84</v>
      </c>
      <c r="BM262" s="23" t="s">
        <v>541</v>
      </c>
    </row>
    <row r="263" spans="2:65" s="11" customFormat="1">
      <c r="B263" s="186"/>
      <c r="D263" s="187" t="s">
        <v>137</v>
      </c>
      <c r="E263" s="188" t="s">
        <v>5</v>
      </c>
      <c r="F263" s="189" t="s">
        <v>542</v>
      </c>
      <c r="H263" s="190" t="s">
        <v>5</v>
      </c>
      <c r="I263" s="191"/>
      <c r="L263" s="186"/>
      <c r="M263" s="192"/>
      <c r="N263" s="193"/>
      <c r="O263" s="193"/>
      <c r="P263" s="193"/>
      <c r="Q263" s="193"/>
      <c r="R263" s="193"/>
      <c r="S263" s="193"/>
      <c r="T263" s="194"/>
      <c r="AT263" s="190" t="s">
        <v>137</v>
      </c>
      <c r="AU263" s="190" t="s">
        <v>78</v>
      </c>
      <c r="AV263" s="11" t="s">
        <v>74</v>
      </c>
      <c r="AW263" s="11" t="s">
        <v>33</v>
      </c>
      <c r="AX263" s="11" t="s">
        <v>69</v>
      </c>
      <c r="AY263" s="190" t="s">
        <v>127</v>
      </c>
    </row>
    <row r="264" spans="2:65" s="12" customFormat="1">
      <c r="B264" s="195"/>
      <c r="D264" s="187" t="s">
        <v>137</v>
      </c>
      <c r="E264" s="196" t="s">
        <v>5</v>
      </c>
      <c r="F264" s="197" t="s">
        <v>543</v>
      </c>
      <c r="H264" s="198">
        <v>0.96</v>
      </c>
      <c r="I264" s="199"/>
      <c r="L264" s="195"/>
      <c r="M264" s="200"/>
      <c r="N264" s="201"/>
      <c r="O264" s="201"/>
      <c r="P264" s="201"/>
      <c r="Q264" s="201"/>
      <c r="R264" s="201"/>
      <c r="S264" s="201"/>
      <c r="T264" s="202"/>
      <c r="AT264" s="196" t="s">
        <v>137</v>
      </c>
      <c r="AU264" s="196" t="s">
        <v>78</v>
      </c>
      <c r="AV264" s="12" t="s">
        <v>78</v>
      </c>
      <c r="AW264" s="12" t="s">
        <v>33</v>
      </c>
      <c r="AX264" s="12" t="s">
        <v>69</v>
      </c>
      <c r="AY264" s="196" t="s">
        <v>127</v>
      </c>
    </row>
    <row r="265" spans="2:65" s="13" customFormat="1">
      <c r="B265" s="203"/>
      <c r="D265" s="204" t="s">
        <v>137</v>
      </c>
      <c r="E265" s="205" t="s">
        <v>5</v>
      </c>
      <c r="F265" s="206" t="s">
        <v>141</v>
      </c>
      <c r="H265" s="207">
        <v>0.96</v>
      </c>
      <c r="I265" s="208"/>
      <c r="L265" s="203"/>
      <c r="M265" s="209"/>
      <c r="N265" s="210"/>
      <c r="O265" s="210"/>
      <c r="P265" s="210"/>
      <c r="Q265" s="210"/>
      <c r="R265" s="210"/>
      <c r="S265" s="210"/>
      <c r="T265" s="211"/>
      <c r="AT265" s="212" t="s">
        <v>137</v>
      </c>
      <c r="AU265" s="212" t="s">
        <v>78</v>
      </c>
      <c r="AV265" s="13" t="s">
        <v>84</v>
      </c>
      <c r="AW265" s="13" t="s">
        <v>33</v>
      </c>
      <c r="AX265" s="13" t="s">
        <v>74</v>
      </c>
      <c r="AY265" s="212" t="s">
        <v>127</v>
      </c>
    </row>
    <row r="266" spans="2:65" s="1" customFormat="1" ht="44.25" customHeight="1">
      <c r="B266" s="173"/>
      <c r="C266" s="174" t="s">
        <v>544</v>
      </c>
      <c r="D266" s="174" t="s">
        <v>130</v>
      </c>
      <c r="E266" s="175" t="s">
        <v>545</v>
      </c>
      <c r="F266" s="176" t="s">
        <v>546</v>
      </c>
      <c r="G266" s="177" t="s">
        <v>327</v>
      </c>
      <c r="H266" s="178">
        <v>11.391999999999999</v>
      </c>
      <c r="I266" s="179"/>
      <c r="J266" s="180">
        <f>ROUND(I266*H266,2)</f>
        <v>0</v>
      </c>
      <c r="K266" s="176" t="s">
        <v>134</v>
      </c>
      <c r="L266" s="40"/>
      <c r="M266" s="181" t="s">
        <v>5</v>
      </c>
      <c r="N266" s="182" t="s">
        <v>40</v>
      </c>
      <c r="O266" s="41"/>
      <c r="P266" s="183">
        <f>O266*H266</f>
        <v>0</v>
      </c>
      <c r="Q266" s="183">
        <v>0</v>
      </c>
      <c r="R266" s="183">
        <f>Q266*H266</f>
        <v>0</v>
      </c>
      <c r="S266" s="183">
        <v>0</v>
      </c>
      <c r="T266" s="184">
        <f>S266*H266</f>
        <v>0</v>
      </c>
      <c r="AR266" s="23" t="s">
        <v>84</v>
      </c>
      <c r="AT266" s="23" t="s">
        <v>130</v>
      </c>
      <c r="AU266" s="23" t="s">
        <v>78</v>
      </c>
      <c r="AY266" s="23" t="s">
        <v>127</v>
      </c>
      <c r="BE266" s="185">
        <f>IF(N266="základní",J266,0)</f>
        <v>0</v>
      </c>
      <c r="BF266" s="185">
        <f>IF(N266="snížená",J266,0)</f>
        <v>0</v>
      </c>
      <c r="BG266" s="185">
        <f>IF(N266="zákl. přenesená",J266,0)</f>
        <v>0</v>
      </c>
      <c r="BH266" s="185">
        <f>IF(N266="sníž. přenesená",J266,0)</f>
        <v>0</v>
      </c>
      <c r="BI266" s="185">
        <f>IF(N266="nulová",J266,0)</f>
        <v>0</v>
      </c>
      <c r="BJ266" s="23" t="s">
        <v>74</v>
      </c>
      <c r="BK266" s="185">
        <f>ROUND(I266*H266,2)</f>
        <v>0</v>
      </c>
      <c r="BL266" s="23" t="s">
        <v>84</v>
      </c>
      <c r="BM266" s="23" t="s">
        <v>547</v>
      </c>
    </row>
    <row r="267" spans="2:65" s="11" customFormat="1">
      <c r="B267" s="186"/>
      <c r="D267" s="187" t="s">
        <v>137</v>
      </c>
      <c r="E267" s="188" t="s">
        <v>5</v>
      </c>
      <c r="F267" s="189" t="s">
        <v>548</v>
      </c>
      <c r="H267" s="190" t="s">
        <v>5</v>
      </c>
      <c r="I267" s="191"/>
      <c r="L267" s="186"/>
      <c r="M267" s="192"/>
      <c r="N267" s="193"/>
      <c r="O267" s="193"/>
      <c r="P267" s="193"/>
      <c r="Q267" s="193"/>
      <c r="R267" s="193"/>
      <c r="S267" s="193"/>
      <c r="T267" s="194"/>
      <c r="AT267" s="190" t="s">
        <v>137</v>
      </c>
      <c r="AU267" s="190" t="s">
        <v>78</v>
      </c>
      <c r="AV267" s="11" t="s">
        <v>74</v>
      </c>
      <c r="AW267" s="11" t="s">
        <v>33</v>
      </c>
      <c r="AX267" s="11" t="s">
        <v>69</v>
      </c>
      <c r="AY267" s="190" t="s">
        <v>127</v>
      </c>
    </row>
    <row r="268" spans="2:65" s="12" customFormat="1">
      <c r="B268" s="195"/>
      <c r="D268" s="187" t="s">
        <v>137</v>
      </c>
      <c r="E268" s="196" t="s">
        <v>5</v>
      </c>
      <c r="F268" s="197" t="s">
        <v>549</v>
      </c>
      <c r="H268" s="198">
        <v>0.78</v>
      </c>
      <c r="I268" s="199"/>
      <c r="L268" s="195"/>
      <c r="M268" s="200"/>
      <c r="N268" s="201"/>
      <c r="O268" s="201"/>
      <c r="P268" s="201"/>
      <c r="Q268" s="201"/>
      <c r="R268" s="201"/>
      <c r="S268" s="201"/>
      <c r="T268" s="202"/>
      <c r="AT268" s="196" t="s">
        <v>137</v>
      </c>
      <c r="AU268" s="196" t="s">
        <v>78</v>
      </c>
      <c r="AV268" s="12" t="s">
        <v>78</v>
      </c>
      <c r="AW268" s="12" t="s">
        <v>33</v>
      </c>
      <c r="AX268" s="12" t="s">
        <v>69</v>
      </c>
      <c r="AY268" s="196" t="s">
        <v>127</v>
      </c>
    </row>
    <row r="269" spans="2:65" s="11" customFormat="1">
      <c r="B269" s="186"/>
      <c r="D269" s="187" t="s">
        <v>137</v>
      </c>
      <c r="E269" s="188" t="s">
        <v>5</v>
      </c>
      <c r="F269" s="189" t="s">
        <v>550</v>
      </c>
      <c r="H269" s="190" t="s">
        <v>5</v>
      </c>
      <c r="I269" s="191"/>
      <c r="L269" s="186"/>
      <c r="M269" s="192"/>
      <c r="N269" s="193"/>
      <c r="O269" s="193"/>
      <c r="P269" s="193"/>
      <c r="Q269" s="193"/>
      <c r="R269" s="193"/>
      <c r="S269" s="193"/>
      <c r="T269" s="194"/>
      <c r="AT269" s="190" t="s">
        <v>137</v>
      </c>
      <c r="AU269" s="190" t="s">
        <v>78</v>
      </c>
      <c r="AV269" s="11" t="s">
        <v>74</v>
      </c>
      <c r="AW269" s="11" t="s">
        <v>33</v>
      </c>
      <c r="AX269" s="11" t="s">
        <v>69</v>
      </c>
      <c r="AY269" s="190" t="s">
        <v>127</v>
      </c>
    </row>
    <row r="270" spans="2:65" s="12" customFormat="1">
      <c r="B270" s="195"/>
      <c r="D270" s="187" t="s">
        <v>137</v>
      </c>
      <c r="E270" s="196" t="s">
        <v>5</v>
      </c>
      <c r="F270" s="197" t="s">
        <v>551</v>
      </c>
      <c r="H270" s="198">
        <v>0.71199999999999997</v>
      </c>
      <c r="I270" s="199"/>
      <c r="L270" s="195"/>
      <c r="M270" s="200"/>
      <c r="N270" s="201"/>
      <c r="O270" s="201"/>
      <c r="P270" s="201"/>
      <c r="Q270" s="201"/>
      <c r="R270" s="201"/>
      <c r="S270" s="201"/>
      <c r="T270" s="202"/>
      <c r="AT270" s="196" t="s">
        <v>137</v>
      </c>
      <c r="AU270" s="196" t="s">
        <v>78</v>
      </c>
      <c r="AV270" s="12" t="s">
        <v>78</v>
      </c>
      <c r="AW270" s="12" t="s">
        <v>33</v>
      </c>
      <c r="AX270" s="12" t="s">
        <v>69</v>
      </c>
      <c r="AY270" s="196" t="s">
        <v>127</v>
      </c>
    </row>
    <row r="271" spans="2:65" s="11" customFormat="1">
      <c r="B271" s="186"/>
      <c r="D271" s="187" t="s">
        <v>137</v>
      </c>
      <c r="E271" s="188" t="s">
        <v>5</v>
      </c>
      <c r="F271" s="189" t="s">
        <v>552</v>
      </c>
      <c r="H271" s="190" t="s">
        <v>5</v>
      </c>
      <c r="I271" s="191"/>
      <c r="L271" s="186"/>
      <c r="M271" s="192"/>
      <c r="N271" s="193"/>
      <c r="O271" s="193"/>
      <c r="P271" s="193"/>
      <c r="Q271" s="193"/>
      <c r="R271" s="193"/>
      <c r="S271" s="193"/>
      <c r="T271" s="194"/>
      <c r="AT271" s="190" t="s">
        <v>137</v>
      </c>
      <c r="AU271" s="190" t="s">
        <v>78</v>
      </c>
      <c r="AV271" s="11" t="s">
        <v>74</v>
      </c>
      <c r="AW271" s="11" t="s">
        <v>33</v>
      </c>
      <c r="AX271" s="11" t="s">
        <v>69</v>
      </c>
      <c r="AY271" s="190" t="s">
        <v>127</v>
      </c>
    </row>
    <row r="272" spans="2:65" s="12" customFormat="1">
      <c r="B272" s="195"/>
      <c r="D272" s="187" t="s">
        <v>137</v>
      </c>
      <c r="E272" s="196" t="s">
        <v>5</v>
      </c>
      <c r="F272" s="197" t="s">
        <v>553</v>
      </c>
      <c r="H272" s="198">
        <v>9.9</v>
      </c>
      <c r="I272" s="199"/>
      <c r="L272" s="195"/>
      <c r="M272" s="200"/>
      <c r="N272" s="201"/>
      <c r="O272" s="201"/>
      <c r="P272" s="201"/>
      <c r="Q272" s="201"/>
      <c r="R272" s="201"/>
      <c r="S272" s="201"/>
      <c r="T272" s="202"/>
      <c r="AT272" s="196" t="s">
        <v>137</v>
      </c>
      <c r="AU272" s="196" t="s">
        <v>78</v>
      </c>
      <c r="AV272" s="12" t="s">
        <v>78</v>
      </c>
      <c r="AW272" s="12" t="s">
        <v>33</v>
      </c>
      <c r="AX272" s="12" t="s">
        <v>69</v>
      </c>
      <c r="AY272" s="196" t="s">
        <v>127</v>
      </c>
    </row>
    <row r="273" spans="2:65" s="13" customFormat="1">
      <c r="B273" s="203"/>
      <c r="D273" s="204" t="s">
        <v>137</v>
      </c>
      <c r="E273" s="205" t="s">
        <v>5</v>
      </c>
      <c r="F273" s="206" t="s">
        <v>141</v>
      </c>
      <c r="H273" s="207">
        <v>11.391999999999999</v>
      </c>
      <c r="I273" s="208"/>
      <c r="L273" s="203"/>
      <c r="M273" s="209"/>
      <c r="N273" s="210"/>
      <c r="O273" s="210"/>
      <c r="P273" s="210"/>
      <c r="Q273" s="210"/>
      <c r="R273" s="210"/>
      <c r="S273" s="210"/>
      <c r="T273" s="211"/>
      <c r="AT273" s="212" t="s">
        <v>137</v>
      </c>
      <c r="AU273" s="212" t="s">
        <v>78</v>
      </c>
      <c r="AV273" s="13" t="s">
        <v>84</v>
      </c>
      <c r="AW273" s="13" t="s">
        <v>33</v>
      </c>
      <c r="AX273" s="13" t="s">
        <v>74</v>
      </c>
      <c r="AY273" s="212" t="s">
        <v>127</v>
      </c>
    </row>
    <row r="274" spans="2:65" s="1" customFormat="1" ht="44.25" customHeight="1">
      <c r="B274" s="173"/>
      <c r="C274" s="174" t="s">
        <v>554</v>
      </c>
      <c r="D274" s="174" t="s">
        <v>130</v>
      </c>
      <c r="E274" s="175" t="s">
        <v>555</v>
      </c>
      <c r="F274" s="176" t="s">
        <v>556</v>
      </c>
      <c r="G274" s="177" t="s">
        <v>301</v>
      </c>
      <c r="H274" s="178">
        <v>55</v>
      </c>
      <c r="I274" s="179"/>
      <c r="J274" s="180">
        <f>ROUND(I274*H274,2)</f>
        <v>0</v>
      </c>
      <c r="K274" s="176" t="s">
        <v>134</v>
      </c>
      <c r="L274" s="40"/>
      <c r="M274" s="181" t="s">
        <v>5</v>
      </c>
      <c r="N274" s="182" t="s">
        <v>40</v>
      </c>
      <c r="O274" s="41"/>
      <c r="P274" s="183">
        <f>O274*H274</f>
        <v>0</v>
      </c>
      <c r="Q274" s="183">
        <v>0.71884999999999999</v>
      </c>
      <c r="R274" s="183">
        <f>Q274*H274</f>
        <v>39.536749999999998</v>
      </c>
      <c r="S274" s="183">
        <v>0</v>
      </c>
      <c r="T274" s="184">
        <f>S274*H274</f>
        <v>0</v>
      </c>
      <c r="AR274" s="23" t="s">
        <v>84</v>
      </c>
      <c r="AT274" s="23" t="s">
        <v>130</v>
      </c>
      <c r="AU274" s="23" t="s">
        <v>78</v>
      </c>
      <c r="AY274" s="23" t="s">
        <v>127</v>
      </c>
      <c r="BE274" s="185">
        <f>IF(N274="základní",J274,0)</f>
        <v>0</v>
      </c>
      <c r="BF274" s="185">
        <f>IF(N274="snížená",J274,0)</f>
        <v>0</v>
      </c>
      <c r="BG274" s="185">
        <f>IF(N274="zákl. přenesená",J274,0)</f>
        <v>0</v>
      </c>
      <c r="BH274" s="185">
        <f>IF(N274="sníž. přenesená",J274,0)</f>
        <v>0</v>
      </c>
      <c r="BI274" s="185">
        <f>IF(N274="nulová",J274,0)</f>
        <v>0</v>
      </c>
      <c r="BJ274" s="23" t="s">
        <v>74</v>
      </c>
      <c r="BK274" s="185">
        <f>ROUND(I274*H274,2)</f>
        <v>0</v>
      </c>
      <c r="BL274" s="23" t="s">
        <v>84</v>
      </c>
      <c r="BM274" s="23" t="s">
        <v>557</v>
      </c>
    </row>
    <row r="275" spans="2:65" s="11" customFormat="1">
      <c r="B275" s="186"/>
      <c r="D275" s="187" t="s">
        <v>137</v>
      </c>
      <c r="E275" s="188" t="s">
        <v>5</v>
      </c>
      <c r="F275" s="189" t="s">
        <v>558</v>
      </c>
      <c r="H275" s="190" t="s">
        <v>5</v>
      </c>
      <c r="I275" s="191"/>
      <c r="L275" s="186"/>
      <c r="M275" s="192"/>
      <c r="N275" s="193"/>
      <c r="O275" s="193"/>
      <c r="P275" s="193"/>
      <c r="Q275" s="193"/>
      <c r="R275" s="193"/>
      <c r="S275" s="193"/>
      <c r="T275" s="194"/>
      <c r="AT275" s="190" t="s">
        <v>137</v>
      </c>
      <c r="AU275" s="190" t="s">
        <v>78</v>
      </c>
      <c r="AV275" s="11" t="s">
        <v>74</v>
      </c>
      <c r="AW275" s="11" t="s">
        <v>33</v>
      </c>
      <c r="AX275" s="11" t="s">
        <v>69</v>
      </c>
      <c r="AY275" s="190" t="s">
        <v>127</v>
      </c>
    </row>
    <row r="276" spans="2:65" s="12" customFormat="1">
      <c r="B276" s="195"/>
      <c r="D276" s="187" t="s">
        <v>137</v>
      </c>
      <c r="E276" s="196" t="s">
        <v>5</v>
      </c>
      <c r="F276" s="197" t="s">
        <v>559</v>
      </c>
      <c r="H276" s="198">
        <v>55</v>
      </c>
      <c r="I276" s="199"/>
      <c r="L276" s="195"/>
      <c r="M276" s="200"/>
      <c r="N276" s="201"/>
      <c r="O276" s="201"/>
      <c r="P276" s="201"/>
      <c r="Q276" s="201"/>
      <c r="R276" s="201"/>
      <c r="S276" s="201"/>
      <c r="T276" s="202"/>
      <c r="AT276" s="196" t="s">
        <v>137</v>
      </c>
      <c r="AU276" s="196" t="s">
        <v>78</v>
      </c>
      <c r="AV276" s="12" t="s">
        <v>78</v>
      </c>
      <c r="AW276" s="12" t="s">
        <v>33</v>
      </c>
      <c r="AX276" s="12" t="s">
        <v>69</v>
      </c>
      <c r="AY276" s="196" t="s">
        <v>127</v>
      </c>
    </row>
    <row r="277" spans="2:65" s="13" customFormat="1">
      <c r="B277" s="203"/>
      <c r="D277" s="204" t="s">
        <v>137</v>
      </c>
      <c r="E277" s="205" t="s">
        <v>5</v>
      </c>
      <c r="F277" s="206" t="s">
        <v>141</v>
      </c>
      <c r="H277" s="207">
        <v>55</v>
      </c>
      <c r="I277" s="208"/>
      <c r="L277" s="203"/>
      <c r="M277" s="209"/>
      <c r="N277" s="210"/>
      <c r="O277" s="210"/>
      <c r="P277" s="210"/>
      <c r="Q277" s="210"/>
      <c r="R277" s="210"/>
      <c r="S277" s="210"/>
      <c r="T277" s="211"/>
      <c r="AT277" s="212" t="s">
        <v>137</v>
      </c>
      <c r="AU277" s="212" t="s">
        <v>78</v>
      </c>
      <c r="AV277" s="13" t="s">
        <v>84</v>
      </c>
      <c r="AW277" s="13" t="s">
        <v>33</v>
      </c>
      <c r="AX277" s="13" t="s">
        <v>74</v>
      </c>
      <c r="AY277" s="212" t="s">
        <v>127</v>
      </c>
    </row>
    <row r="278" spans="2:65" s="1" customFormat="1" ht="44.25" customHeight="1">
      <c r="B278" s="173"/>
      <c r="C278" s="174" t="s">
        <v>560</v>
      </c>
      <c r="D278" s="174" t="s">
        <v>130</v>
      </c>
      <c r="E278" s="175" t="s">
        <v>561</v>
      </c>
      <c r="F278" s="176" t="s">
        <v>562</v>
      </c>
      <c r="G278" s="177" t="s">
        <v>301</v>
      </c>
      <c r="H278" s="178">
        <v>6</v>
      </c>
      <c r="I278" s="179"/>
      <c r="J278" s="180">
        <f>ROUND(I278*H278,2)</f>
        <v>0</v>
      </c>
      <c r="K278" s="176" t="s">
        <v>134</v>
      </c>
      <c r="L278" s="40"/>
      <c r="M278" s="181" t="s">
        <v>5</v>
      </c>
      <c r="N278" s="182" t="s">
        <v>40</v>
      </c>
      <c r="O278" s="41"/>
      <c r="P278" s="183">
        <f>O278*H278</f>
        <v>0</v>
      </c>
      <c r="Q278" s="183">
        <v>0.82225000000000004</v>
      </c>
      <c r="R278" s="183">
        <f>Q278*H278</f>
        <v>4.9335000000000004</v>
      </c>
      <c r="S278" s="183">
        <v>0</v>
      </c>
      <c r="T278" s="184">
        <f>S278*H278</f>
        <v>0</v>
      </c>
      <c r="AR278" s="23" t="s">
        <v>84</v>
      </c>
      <c r="AT278" s="23" t="s">
        <v>130</v>
      </c>
      <c r="AU278" s="23" t="s">
        <v>78</v>
      </c>
      <c r="AY278" s="23" t="s">
        <v>127</v>
      </c>
      <c r="BE278" s="185">
        <f>IF(N278="základní",J278,0)</f>
        <v>0</v>
      </c>
      <c r="BF278" s="185">
        <f>IF(N278="snížená",J278,0)</f>
        <v>0</v>
      </c>
      <c r="BG278" s="185">
        <f>IF(N278="zákl. přenesená",J278,0)</f>
        <v>0</v>
      </c>
      <c r="BH278" s="185">
        <f>IF(N278="sníž. přenesená",J278,0)</f>
        <v>0</v>
      </c>
      <c r="BI278" s="185">
        <f>IF(N278="nulová",J278,0)</f>
        <v>0</v>
      </c>
      <c r="BJ278" s="23" t="s">
        <v>74</v>
      </c>
      <c r="BK278" s="185">
        <f>ROUND(I278*H278,2)</f>
        <v>0</v>
      </c>
      <c r="BL278" s="23" t="s">
        <v>84</v>
      </c>
      <c r="BM278" s="23" t="s">
        <v>563</v>
      </c>
    </row>
    <row r="279" spans="2:65" s="11" customFormat="1">
      <c r="B279" s="186"/>
      <c r="D279" s="187" t="s">
        <v>137</v>
      </c>
      <c r="E279" s="188" t="s">
        <v>5</v>
      </c>
      <c r="F279" s="189" t="s">
        <v>564</v>
      </c>
      <c r="H279" s="190" t="s">
        <v>5</v>
      </c>
      <c r="I279" s="191"/>
      <c r="L279" s="186"/>
      <c r="M279" s="192"/>
      <c r="N279" s="193"/>
      <c r="O279" s="193"/>
      <c r="P279" s="193"/>
      <c r="Q279" s="193"/>
      <c r="R279" s="193"/>
      <c r="S279" s="193"/>
      <c r="T279" s="194"/>
      <c r="AT279" s="190" t="s">
        <v>137</v>
      </c>
      <c r="AU279" s="190" t="s">
        <v>78</v>
      </c>
      <c r="AV279" s="11" t="s">
        <v>74</v>
      </c>
      <c r="AW279" s="11" t="s">
        <v>33</v>
      </c>
      <c r="AX279" s="11" t="s">
        <v>69</v>
      </c>
      <c r="AY279" s="190" t="s">
        <v>127</v>
      </c>
    </row>
    <row r="280" spans="2:65" s="12" customFormat="1">
      <c r="B280" s="195"/>
      <c r="D280" s="187" t="s">
        <v>137</v>
      </c>
      <c r="E280" s="196" t="s">
        <v>5</v>
      </c>
      <c r="F280" s="197" t="s">
        <v>565</v>
      </c>
      <c r="H280" s="198">
        <v>6</v>
      </c>
      <c r="I280" s="199"/>
      <c r="L280" s="195"/>
      <c r="M280" s="200"/>
      <c r="N280" s="201"/>
      <c r="O280" s="201"/>
      <c r="P280" s="201"/>
      <c r="Q280" s="201"/>
      <c r="R280" s="201"/>
      <c r="S280" s="201"/>
      <c r="T280" s="202"/>
      <c r="AT280" s="196" t="s">
        <v>137</v>
      </c>
      <c r="AU280" s="196" t="s">
        <v>78</v>
      </c>
      <c r="AV280" s="12" t="s">
        <v>78</v>
      </c>
      <c r="AW280" s="12" t="s">
        <v>33</v>
      </c>
      <c r="AX280" s="12" t="s">
        <v>69</v>
      </c>
      <c r="AY280" s="196" t="s">
        <v>127</v>
      </c>
    </row>
    <row r="281" spans="2:65" s="13" customFormat="1">
      <c r="B281" s="203"/>
      <c r="D281" s="187" t="s">
        <v>137</v>
      </c>
      <c r="E281" s="216" t="s">
        <v>5</v>
      </c>
      <c r="F281" s="217" t="s">
        <v>141</v>
      </c>
      <c r="H281" s="218">
        <v>6</v>
      </c>
      <c r="I281" s="208"/>
      <c r="L281" s="203"/>
      <c r="M281" s="209"/>
      <c r="N281" s="210"/>
      <c r="O281" s="210"/>
      <c r="P281" s="210"/>
      <c r="Q281" s="210"/>
      <c r="R281" s="210"/>
      <c r="S281" s="210"/>
      <c r="T281" s="211"/>
      <c r="AT281" s="212" t="s">
        <v>137</v>
      </c>
      <c r="AU281" s="212" t="s">
        <v>78</v>
      </c>
      <c r="AV281" s="13" t="s">
        <v>84</v>
      </c>
      <c r="AW281" s="13" t="s">
        <v>33</v>
      </c>
      <c r="AX281" s="13" t="s">
        <v>74</v>
      </c>
      <c r="AY281" s="212" t="s">
        <v>127</v>
      </c>
    </row>
    <row r="282" spans="2:65" s="10" customFormat="1" ht="29.85" customHeight="1">
      <c r="B282" s="159"/>
      <c r="D282" s="170" t="s">
        <v>68</v>
      </c>
      <c r="E282" s="171" t="s">
        <v>87</v>
      </c>
      <c r="F282" s="171" t="s">
        <v>566</v>
      </c>
      <c r="I282" s="162"/>
      <c r="J282" s="172">
        <f>BK282</f>
        <v>0</v>
      </c>
      <c r="L282" s="159"/>
      <c r="M282" s="164"/>
      <c r="N282" s="165"/>
      <c r="O282" s="165"/>
      <c r="P282" s="166">
        <f>SUM(P283:P353)</f>
        <v>0</v>
      </c>
      <c r="Q282" s="165"/>
      <c r="R282" s="166">
        <f>SUM(R283:R353)</f>
        <v>353.65081000000004</v>
      </c>
      <c r="S282" s="165"/>
      <c r="T282" s="167">
        <f>SUM(T283:T353)</f>
        <v>0</v>
      </c>
      <c r="AR282" s="160" t="s">
        <v>74</v>
      </c>
      <c r="AT282" s="168" t="s">
        <v>68</v>
      </c>
      <c r="AU282" s="168" t="s">
        <v>74</v>
      </c>
      <c r="AY282" s="160" t="s">
        <v>127</v>
      </c>
      <c r="BK282" s="169">
        <f>SUM(BK283:BK353)</f>
        <v>0</v>
      </c>
    </row>
    <row r="283" spans="2:65" s="1" customFormat="1" ht="22.5" customHeight="1">
      <c r="B283" s="173"/>
      <c r="C283" s="174" t="s">
        <v>567</v>
      </c>
      <c r="D283" s="174" t="s">
        <v>130</v>
      </c>
      <c r="E283" s="175" t="s">
        <v>568</v>
      </c>
      <c r="F283" s="176" t="s">
        <v>569</v>
      </c>
      <c r="G283" s="177" t="s">
        <v>301</v>
      </c>
      <c r="H283" s="178">
        <v>1290</v>
      </c>
      <c r="I283" s="179"/>
      <c r="J283" s="180">
        <f>ROUND(I283*H283,2)</f>
        <v>0</v>
      </c>
      <c r="K283" s="176" t="s">
        <v>134</v>
      </c>
      <c r="L283" s="40"/>
      <c r="M283" s="181" t="s">
        <v>5</v>
      </c>
      <c r="N283" s="182" t="s">
        <v>40</v>
      </c>
      <c r="O283" s="41"/>
      <c r="P283" s="183">
        <f>O283*H283</f>
        <v>0</v>
      </c>
      <c r="Q283" s="183">
        <v>0</v>
      </c>
      <c r="R283" s="183">
        <f>Q283*H283</f>
        <v>0</v>
      </c>
      <c r="S283" s="183">
        <v>0</v>
      </c>
      <c r="T283" s="184">
        <f>S283*H283</f>
        <v>0</v>
      </c>
      <c r="AR283" s="23" t="s">
        <v>84</v>
      </c>
      <c r="AT283" s="23" t="s">
        <v>130</v>
      </c>
      <c r="AU283" s="23" t="s">
        <v>78</v>
      </c>
      <c r="AY283" s="23" t="s">
        <v>127</v>
      </c>
      <c r="BE283" s="185">
        <f>IF(N283="základní",J283,0)</f>
        <v>0</v>
      </c>
      <c r="BF283" s="185">
        <f>IF(N283="snížená",J283,0)</f>
        <v>0</v>
      </c>
      <c r="BG283" s="185">
        <f>IF(N283="zákl. přenesená",J283,0)</f>
        <v>0</v>
      </c>
      <c r="BH283" s="185">
        <f>IF(N283="sníž. přenesená",J283,0)</f>
        <v>0</v>
      </c>
      <c r="BI283" s="185">
        <f>IF(N283="nulová",J283,0)</f>
        <v>0</v>
      </c>
      <c r="BJ283" s="23" t="s">
        <v>74</v>
      </c>
      <c r="BK283" s="185">
        <f>ROUND(I283*H283,2)</f>
        <v>0</v>
      </c>
      <c r="BL283" s="23" t="s">
        <v>84</v>
      </c>
      <c r="BM283" s="23" t="s">
        <v>570</v>
      </c>
    </row>
    <row r="284" spans="2:65" s="11" customFormat="1">
      <c r="B284" s="186"/>
      <c r="D284" s="187" t="s">
        <v>137</v>
      </c>
      <c r="E284" s="188" t="s">
        <v>5</v>
      </c>
      <c r="F284" s="189" t="s">
        <v>571</v>
      </c>
      <c r="H284" s="190" t="s">
        <v>5</v>
      </c>
      <c r="I284" s="191"/>
      <c r="L284" s="186"/>
      <c r="M284" s="192"/>
      <c r="N284" s="193"/>
      <c r="O284" s="193"/>
      <c r="P284" s="193"/>
      <c r="Q284" s="193"/>
      <c r="R284" s="193"/>
      <c r="S284" s="193"/>
      <c r="T284" s="194"/>
      <c r="AT284" s="190" t="s">
        <v>137</v>
      </c>
      <c r="AU284" s="190" t="s">
        <v>78</v>
      </c>
      <c r="AV284" s="11" t="s">
        <v>74</v>
      </c>
      <c r="AW284" s="11" t="s">
        <v>33</v>
      </c>
      <c r="AX284" s="11" t="s">
        <v>69</v>
      </c>
      <c r="AY284" s="190" t="s">
        <v>127</v>
      </c>
    </row>
    <row r="285" spans="2:65" s="12" customFormat="1">
      <c r="B285" s="195"/>
      <c r="D285" s="187" t="s">
        <v>137</v>
      </c>
      <c r="E285" s="196" t="s">
        <v>5</v>
      </c>
      <c r="F285" s="197" t="s">
        <v>572</v>
      </c>
      <c r="H285" s="198">
        <v>1290</v>
      </c>
      <c r="I285" s="199"/>
      <c r="L285" s="195"/>
      <c r="M285" s="200"/>
      <c r="N285" s="201"/>
      <c r="O285" s="201"/>
      <c r="P285" s="201"/>
      <c r="Q285" s="201"/>
      <c r="R285" s="201"/>
      <c r="S285" s="201"/>
      <c r="T285" s="202"/>
      <c r="AT285" s="196" t="s">
        <v>137</v>
      </c>
      <c r="AU285" s="196" t="s">
        <v>78</v>
      </c>
      <c r="AV285" s="12" t="s">
        <v>78</v>
      </c>
      <c r="AW285" s="12" t="s">
        <v>33</v>
      </c>
      <c r="AX285" s="12" t="s">
        <v>69</v>
      </c>
      <c r="AY285" s="196" t="s">
        <v>127</v>
      </c>
    </row>
    <row r="286" spans="2:65" s="13" customFormat="1">
      <c r="B286" s="203"/>
      <c r="D286" s="204" t="s">
        <v>137</v>
      </c>
      <c r="E286" s="205" t="s">
        <v>5</v>
      </c>
      <c r="F286" s="206" t="s">
        <v>141</v>
      </c>
      <c r="H286" s="207">
        <v>1290</v>
      </c>
      <c r="I286" s="208"/>
      <c r="L286" s="203"/>
      <c r="M286" s="209"/>
      <c r="N286" s="210"/>
      <c r="O286" s="210"/>
      <c r="P286" s="210"/>
      <c r="Q286" s="210"/>
      <c r="R286" s="210"/>
      <c r="S286" s="210"/>
      <c r="T286" s="211"/>
      <c r="AT286" s="212" t="s">
        <v>137</v>
      </c>
      <c r="AU286" s="212" t="s">
        <v>78</v>
      </c>
      <c r="AV286" s="13" t="s">
        <v>84</v>
      </c>
      <c r="AW286" s="13" t="s">
        <v>33</v>
      </c>
      <c r="AX286" s="13" t="s">
        <v>74</v>
      </c>
      <c r="AY286" s="212" t="s">
        <v>127</v>
      </c>
    </row>
    <row r="287" spans="2:65" s="1" customFormat="1" ht="22.5" customHeight="1">
      <c r="B287" s="173"/>
      <c r="C287" s="174" t="s">
        <v>573</v>
      </c>
      <c r="D287" s="174" t="s">
        <v>130</v>
      </c>
      <c r="E287" s="175" t="s">
        <v>574</v>
      </c>
      <c r="F287" s="176" t="s">
        <v>575</v>
      </c>
      <c r="G287" s="177" t="s">
        <v>301</v>
      </c>
      <c r="H287" s="178">
        <v>461.3</v>
      </c>
      <c r="I287" s="179"/>
      <c r="J287" s="180">
        <f>ROUND(I287*H287,2)</f>
        <v>0</v>
      </c>
      <c r="K287" s="176" t="s">
        <v>134</v>
      </c>
      <c r="L287" s="40"/>
      <c r="M287" s="181" t="s">
        <v>5</v>
      </c>
      <c r="N287" s="182" t="s">
        <v>40</v>
      </c>
      <c r="O287" s="41"/>
      <c r="P287" s="183">
        <f>O287*H287</f>
        <v>0</v>
      </c>
      <c r="Q287" s="183">
        <v>0</v>
      </c>
      <c r="R287" s="183">
        <f>Q287*H287</f>
        <v>0</v>
      </c>
      <c r="S287" s="183">
        <v>0</v>
      </c>
      <c r="T287" s="184">
        <f>S287*H287</f>
        <v>0</v>
      </c>
      <c r="AR287" s="23" t="s">
        <v>84</v>
      </c>
      <c r="AT287" s="23" t="s">
        <v>130</v>
      </c>
      <c r="AU287" s="23" t="s">
        <v>78</v>
      </c>
      <c r="AY287" s="23" t="s">
        <v>127</v>
      </c>
      <c r="BE287" s="185">
        <f>IF(N287="základní",J287,0)</f>
        <v>0</v>
      </c>
      <c r="BF287" s="185">
        <f>IF(N287="snížená",J287,0)</f>
        <v>0</v>
      </c>
      <c r="BG287" s="185">
        <f>IF(N287="zákl. přenesená",J287,0)</f>
        <v>0</v>
      </c>
      <c r="BH287" s="185">
        <f>IF(N287="sníž. přenesená",J287,0)</f>
        <v>0</v>
      </c>
      <c r="BI287" s="185">
        <f>IF(N287="nulová",J287,0)</f>
        <v>0</v>
      </c>
      <c r="BJ287" s="23" t="s">
        <v>74</v>
      </c>
      <c r="BK287" s="185">
        <f>ROUND(I287*H287,2)</f>
        <v>0</v>
      </c>
      <c r="BL287" s="23" t="s">
        <v>84</v>
      </c>
      <c r="BM287" s="23" t="s">
        <v>576</v>
      </c>
    </row>
    <row r="288" spans="2:65" s="11" customFormat="1">
      <c r="B288" s="186"/>
      <c r="D288" s="187" t="s">
        <v>137</v>
      </c>
      <c r="E288" s="188" t="s">
        <v>5</v>
      </c>
      <c r="F288" s="189" t="s">
        <v>577</v>
      </c>
      <c r="H288" s="190" t="s">
        <v>5</v>
      </c>
      <c r="I288" s="191"/>
      <c r="L288" s="186"/>
      <c r="M288" s="192"/>
      <c r="N288" s="193"/>
      <c r="O288" s="193"/>
      <c r="P288" s="193"/>
      <c r="Q288" s="193"/>
      <c r="R288" s="193"/>
      <c r="S288" s="193"/>
      <c r="T288" s="194"/>
      <c r="AT288" s="190" t="s">
        <v>137</v>
      </c>
      <c r="AU288" s="190" t="s">
        <v>78</v>
      </c>
      <c r="AV288" s="11" t="s">
        <v>74</v>
      </c>
      <c r="AW288" s="11" t="s">
        <v>33</v>
      </c>
      <c r="AX288" s="11" t="s">
        <v>69</v>
      </c>
      <c r="AY288" s="190" t="s">
        <v>127</v>
      </c>
    </row>
    <row r="289" spans="2:65" s="11" customFormat="1">
      <c r="B289" s="186"/>
      <c r="D289" s="187" t="s">
        <v>137</v>
      </c>
      <c r="E289" s="188" t="s">
        <v>5</v>
      </c>
      <c r="F289" s="189" t="s">
        <v>578</v>
      </c>
      <c r="H289" s="190" t="s">
        <v>5</v>
      </c>
      <c r="I289" s="191"/>
      <c r="L289" s="186"/>
      <c r="M289" s="192"/>
      <c r="N289" s="193"/>
      <c r="O289" s="193"/>
      <c r="P289" s="193"/>
      <c r="Q289" s="193"/>
      <c r="R289" s="193"/>
      <c r="S289" s="193"/>
      <c r="T289" s="194"/>
      <c r="AT289" s="190" t="s">
        <v>137</v>
      </c>
      <c r="AU289" s="190" t="s">
        <v>78</v>
      </c>
      <c r="AV289" s="11" t="s">
        <v>74</v>
      </c>
      <c r="AW289" s="11" t="s">
        <v>33</v>
      </c>
      <c r="AX289" s="11" t="s">
        <v>69</v>
      </c>
      <c r="AY289" s="190" t="s">
        <v>127</v>
      </c>
    </row>
    <row r="290" spans="2:65" s="12" customFormat="1">
      <c r="B290" s="195"/>
      <c r="D290" s="187" t="s">
        <v>137</v>
      </c>
      <c r="E290" s="196" t="s">
        <v>5</v>
      </c>
      <c r="F290" s="197" t="s">
        <v>579</v>
      </c>
      <c r="H290" s="198">
        <v>186</v>
      </c>
      <c r="I290" s="199"/>
      <c r="L290" s="195"/>
      <c r="M290" s="200"/>
      <c r="N290" s="201"/>
      <c r="O290" s="201"/>
      <c r="P290" s="201"/>
      <c r="Q290" s="201"/>
      <c r="R290" s="201"/>
      <c r="S290" s="201"/>
      <c r="T290" s="202"/>
      <c r="AT290" s="196" t="s">
        <v>137</v>
      </c>
      <c r="AU290" s="196" t="s">
        <v>78</v>
      </c>
      <c r="AV290" s="12" t="s">
        <v>78</v>
      </c>
      <c r="AW290" s="12" t="s">
        <v>33</v>
      </c>
      <c r="AX290" s="12" t="s">
        <v>69</v>
      </c>
      <c r="AY290" s="196" t="s">
        <v>127</v>
      </c>
    </row>
    <row r="291" spans="2:65" s="12" customFormat="1">
      <c r="B291" s="195"/>
      <c r="D291" s="187" t="s">
        <v>137</v>
      </c>
      <c r="E291" s="196" t="s">
        <v>5</v>
      </c>
      <c r="F291" s="197" t="s">
        <v>580</v>
      </c>
      <c r="H291" s="198">
        <v>195.3</v>
      </c>
      <c r="I291" s="199"/>
      <c r="L291" s="195"/>
      <c r="M291" s="200"/>
      <c r="N291" s="201"/>
      <c r="O291" s="201"/>
      <c r="P291" s="201"/>
      <c r="Q291" s="201"/>
      <c r="R291" s="201"/>
      <c r="S291" s="201"/>
      <c r="T291" s="202"/>
      <c r="AT291" s="196" t="s">
        <v>137</v>
      </c>
      <c r="AU291" s="196" t="s">
        <v>78</v>
      </c>
      <c r="AV291" s="12" t="s">
        <v>78</v>
      </c>
      <c r="AW291" s="12" t="s">
        <v>33</v>
      </c>
      <c r="AX291" s="12" t="s">
        <v>69</v>
      </c>
      <c r="AY291" s="196" t="s">
        <v>127</v>
      </c>
    </row>
    <row r="292" spans="2:65" s="11" customFormat="1">
      <c r="B292" s="186"/>
      <c r="D292" s="187" t="s">
        <v>137</v>
      </c>
      <c r="E292" s="188" t="s">
        <v>5</v>
      </c>
      <c r="F292" s="189" t="s">
        <v>581</v>
      </c>
      <c r="H292" s="190" t="s">
        <v>5</v>
      </c>
      <c r="I292" s="191"/>
      <c r="L292" s="186"/>
      <c r="M292" s="192"/>
      <c r="N292" s="193"/>
      <c r="O292" s="193"/>
      <c r="P292" s="193"/>
      <c r="Q292" s="193"/>
      <c r="R292" s="193"/>
      <c r="S292" s="193"/>
      <c r="T292" s="194"/>
      <c r="AT292" s="190" t="s">
        <v>137</v>
      </c>
      <c r="AU292" s="190" t="s">
        <v>78</v>
      </c>
      <c r="AV292" s="11" t="s">
        <v>74</v>
      </c>
      <c r="AW292" s="11" t="s">
        <v>33</v>
      </c>
      <c r="AX292" s="11" t="s">
        <v>69</v>
      </c>
      <c r="AY292" s="190" t="s">
        <v>127</v>
      </c>
    </row>
    <row r="293" spans="2:65" s="12" customFormat="1">
      <c r="B293" s="195"/>
      <c r="D293" s="187" t="s">
        <v>137</v>
      </c>
      <c r="E293" s="196" t="s">
        <v>5</v>
      </c>
      <c r="F293" s="197" t="s">
        <v>582</v>
      </c>
      <c r="H293" s="198">
        <v>27</v>
      </c>
      <c r="I293" s="199"/>
      <c r="L293" s="195"/>
      <c r="M293" s="200"/>
      <c r="N293" s="201"/>
      <c r="O293" s="201"/>
      <c r="P293" s="201"/>
      <c r="Q293" s="201"/>
      <c r="R293" s="201"/>
      <c r="S293" s="201"/>
      <c r="T293" s="202"/>
      <c r="AT293" s="196" t="s">
        <v>137</v>
      </c>
      <c r="AU293" s="196" t="s">
        <v>78</v>
      </c>
      <c r="AV293" s="12" t="s">
        <v>78</v>
      </c>
      <c r="AW293" s="12" t="s">
        <v>33</v>
      </c>
      <c r="AX293" s="12" t="s">
        <v>69</v>
      </c>
      <c r="AY293" s="196" t="s">
        <v>127</v>
      </c>
    </row>
    <row r="294" spans="2:65" s="11" customFormat="1">
      <c r="B294" s="186"/>
      <c r="D294" s="187" t="s">
        <v>137</v>
      </c>
      <c r="E294" s="188" t="s">
        <v>5</v>
      </c>
      <c r="F294" s="189" t="s">
        <v>583</v>
      </c>
      <c r="H294" s="190" t="s">
        <v>5</v>
      </c>
      <c r="I294" s="191"/>
      <c r="L294" s="186"/>
      <c r="M294" s="192"/>
      <c r="N294" s="193"/>
      <c r="O294" s="193"/>
      <c r="P294" s="193"/>
      <c r="Q294" s="193"/>
      <c r="R294" s="193"/>
      <c r="S294" s="193"/>
      <c r="T294" s="194"/>
      <c r="AT294" s="190" t="s">
        <v>137</v>
      </c>
      <c r="AU294" s="190" t="s">
        <v>78</v>
      </c>
      <c r="AV294" s="11" t="s">
        <v>74</v>
      </c>
      <c r="AW294" s="11" t="s">
        <v>33</v>
      </c>
      <c r="AX294" s="11" t="s">
        <v>69</v>
      </c>
      <c r="AY294" s="190" t="s">
        <v>127</v>
      </c>
    </row>
    <row r="295" spans="2:65" s="12" customFormat="1">
      <c r="B295" s="195"/>
      <c r="D295" s="187" t="s">
        <v>137</v>
      </c>
      <c r="E295" s="196" t="s">
        <v>5</v>
      </c>
      <c r="F295" s="197" t="s">
        <v>314</v>
      </c>
      <c r="H295" s="198">
        <v>53</v>
      </c>
      <c r="I295" s="199"/>
      <c r="L295" s="195"/>
      <c r="M295" s="200"/>
      <c r="N295" s="201"/>
      <c r="O295" s="201"/>
      <c r="P295" s="201"/>
      <c r="Q295" s="201"/>
      <c r="R295" s="201"/>
      <c r="S295" s="201"/>
      <c r="T295" s="202"/>
      <c r="AT295" s="196" t="s">
        <v>137</v>
      </c>
      <c r="AU295" s="196" t="s">
        <v>78</v>
      </c>
      <c r="AV295" s="12" t="s">
        <v>78</v>
      </c>
      <c r="AW295" s="12" t="s">
        <v>33</v>
      </c>
      <c r="AX295" s="12" t="s">
        <v>69</v>
      </c>
      <c r="AY295" s="196" t="s">
        <v>127</v>
      </c>
    </row>
    <row r="296" spans="2:65" s="13" customFormat="1">
      <c r="B296" s="203"/>
      <c r="D296" s="204" t="s">
        <v>137</v>
      </c>
      <c r="E296" s="205" t="s">
        <v>5</v>
      </c>
      <c r="F296" s="206" t="s">
        <v>141</v>
      </c>
      <c r="H296" s="207">
        <v>461.3</v>
      </c>
      <c r="I296" s="208"/>
      <c r="L296" s="203"/>
      <c r="M296" s="209"/>
      <c r="N296" s="210"/>
      <c r="O296" s="210"/>
      <c r="P296" s="210"/>
      <c r="Q296" s="210"/>
      <c r="R296" s="210"/>
      <c r="S296" s="210"/>
      <c r="T296" s="211"/>
      <c r="AT296" s="212" t="s">
        <v>137</v>
      </c>
      <c r="AU296" s="212" t="s">
        <v>78</v>
      </c>
      <c r="AV296" s="13" t="s">
        <v>84</v>
      </c>
      <c r="AW296" s="13" t="s">
        <v>33</v>
      </c>
      <c r="AX296" s="13" t="s">
        <v>74</v>
      </c>
      <c r="AY296" s="212" t="s">
        <v>127</v>
      </c>
    </row>
    <row r="297" spans="2:65" s="1" customFormat="1" ht="31.5" customHeight="1">
      <c r="B297" s="173"/>
      <c r="C297" s="174" t="s">
        <v>584</v>
      </c>
      <c r="D297" s="174" t="s">
        <v>130</v>
      </c>
      <c r="E297" s="175" t="s">
        <v>585</v>
      </c>
      <c r="F297" s="176" t="s">
        <v>586</v>
      </c>
      <c r="G297" s="177" t="s">
        <v>301</v>
      </c>
      <c r="H297" s="178">
        <v>6715</v>
      </c>
      <c r="I297" s="179"/>
      <c r="J297" s="180">
        <f>ROUND(I297*H297,2)</f>
        <v>0</v>
      </c>
      <c r="K297" s="176" t="s">
        <v>134</v>
      </c>
      <c r="L297" s="40"/>
      <c r="M297" s="181" t="s">
        <v>5</v>
      </c>
      <c r="N297" s="182" t="s">
        <v>40</v>
      </c>
      <c r="O297" s="41"/>
      <c r="P297" s="183">
        <f>O297*H297</f>
        <v>0</v>
      </c>
      <c r="Q297" s="183">
        <v>0</v>
      </c>
      <c r="R297" s="183">
        <f>Q297*H297</f>
        <v>0</v>
      </c>
      <c r="S297" s="183">
        <v>0</v>
      </c>
      <c r="T297" s="184">
        <f>S297*H297</f>
        <v>0</v>
      </c>
      <c r="AR297" s="23" t="s">
        <v>84</v>
      </c>
      <c r="AT297" s="23" t="s">
        <v>130</v>
      </c>
      <c r="AU297" s="23" t="s">
        <v>78</v>
      </c>
      <c r="AY297" s="23" t="s">
        <v>127</v>
      </c>
      <c r="BE297" s="185">
        <f>IF(N297="základní",J297,0)</f>
        <v>0</v>
      </c>
      <c r="BF297" s="185">
        <f>IF(N297="snížená",J297,0)</f>
        <v>0</v>
      </c>
      <c r="BG297" s="185">
        <f>IF(N297="zákl. přenesená",J297,0)</f>
        <v>0</v>
      </c>
      <c r="BH297" s="185">
        <f>IF(N297="sníž. přenesená",J297,0)</f>
        <v>0</v>
      </c>
      <c r="BI297" s="185">
        <f>IF(N297="nulová",J297,0)</f>
        <v>0</v>
      </c>
      <c r="BJ297" s="23" t="s">
        <v>74</v>
      </c>
      <c r="BK297" s="185">
        <f>ROUND(I297*H297,2)</f>
        <v>0</v>
      </c>
      <c r="BL297" s="23" t="s">
        <v>84</v>
      </c>
      <c r="BM297" s="23" t="s">
        <v>587</v>
      </c>
    </row>
    <row r="298" spans="2:65" s="11" customFormat="1">
      <c r="B298" s="186"/>
      <c r="D298" s="187" t="s">
        <v>137</v>
      </c>
      <c r="E298" s="188" t="s">
        <v>5</v>
      </c>
      <c r="F298" s="189" t="s">
        <v>577</v>
      </c>
      <c r="H298" s="190" t="s">
        <v>5</v>
      </c>
      <c r="I298" s="191"/>
      <c r="L298" s="186"/>
      <c r="M298" s="192"/>
      <c r="N298" s="193"/>
      <c r="O298" s="193"/>
      <c r="P298" s="193"/>
      <c r="Q298" s="193"/>
      <c r="R298" s="193"/>
      <c r="S298" s="193"/>
      <c r="T298" s="194"/>
      <c r="AT298" s="190" t="s">
        <v>137</v>
      </c>
      <c r="AU298" s="190" t="s">
        <v>78</v>
      </c>
      <c r="AV298" s="11" t="s">
        <v>74</v>
      </c>
      <c r="AW298" s="11" t="s">
        <v>33</v>
      </c>
      <c r="AX298" s="11" t="s">
        <v>69</v>
      </c>
      <c r="AY298" s="190" t="s">
        <v>127</v>
      </c>
    </row>
    <row r="299" spans="2:65" s="11" customFormat="1">
      <c r="B299" s="186"/>
      <c r="D299" s="187" t="s">
        <v>137</v>
      </c>
      <c r="E299" s="188" t="s">
        <v>5</v>
      </c>
      <c r="F299" s="189" t="s">
        <v>578</v>
      </c>
      <c r="H299" s="190" t="s">
        <v>5</v>
      </c>
      <c r="I299" s="191"/>
      <c r="L299" s="186"/>
      <c r="M299" s="192"/>
      <c r="N299" s="193"/>
      <c r="O299" s="193"/>
      <c r="P299" s="193"/>
      <c r="Q299" s="193"/>
      <c r="R299" s="193"/>
      <c r="S299" s="193"/>
      <c r="T299" s="194"/>
      <c r="AT299" s="190" t="s">
        <v>137</v>
      </c>
      <c r="AU299" s="190" t="s">
        <v>78</v>
      </c>
      <c r="AV299" s="11" t="s">
        <v>74</v>
      </c>
      <c r="AW299" s="11" t="s">
        <v>33</v>
      </c>
      <c r="AX299" s="11" t="s">
        <v>69</v>
      </c>
      <c r="AY299" s="190" t="s">
        <v>127</v>
      </c>
    </row>
    <row r="300" spans="2:65" s="12" customFormat="1">
      <c r="B300" s="195"/>
      <c r="D300" s="187" t="s">
        <v>137</v>
      </c>
      <c r="E300" s="196" t="s">
        <v>5</v>
      </c>
      <c r="F300" s="197" t="s">
        <v>588</v>
      </c>
      <c r="H300" s="198">
        <v>266</v>
      </c>
      <c r="I300" s="199"/>
      <c r="L300" s="195"/>
      <c r="M300" s="200"/>
      <c r="N300" s="201"/>
      <c r="O300" s="201"/>
      <c r="P300" s="201"/>
      <c r="Q300" s="201"/>
      <c r="R300" s="201"/>
      <c r="S300" s="201"/>
      <c r="T300" s="202"/>
      <c r="AT300" s="196" t="s">
        <v>137</v>
      </c>
      <c r="AU300" s="196" t="s">
        <v>78</v>
      </c>
      <c r="AV300" s="12" t="s">
        <v>78</v>
      </c>
      <c r="AW300" s="12" t="s">
        <v>33</v>
      </c>
      <c r="AX300" s="12" t="s">
        <v>69</v>
      </c>
      <c r="AY300" s="196" t="s">
        <v>127</v>
      </c>
    </row>
    <row r="301" spans="2:65" s="11" customFormat="1">
      <c r="B301" s="186"/>
      <c r="D301" s="187" t="s">
        <v>137</v>
      </c>
      <c r="E301" s="188" t="s">
        <v>5</v>
      </c>
      <c r="F301" s="189" t="s">
        <v>589</v>
      </c>
      <c r="H301" s="190" t="s">
        <v>5</v>
      </c>
      <c r="I301" s="191"/>
      <c r="L301" s="186"/>
      <c r="M301" s="192"/>
      <c r="N301" s="193"/>
      <c r="O301" s="193"/>
      <c r="P301" s="193"/>
      <c r="Q301" s="193"/>
      <c r="R301" s="193"/>
      <c r="S301" s="193"/>
      <c r="T301" s="194"/>
      <c r="AT301" s="190" t="s">
        <v>137</v>
      </c>
      <c r="AU301" s="190" t="s">
        <v>78</v>
      </c>
      <c r="AV301" s="11" t="s">
        <v>74</v>
      </c>
      <c r="AW301" s="11" t="s">
        <v>33</v>
      </c>
      <c r="AX301" s="11" t="s">
        <v>69</v>
      </c>
      <c r="AY301" s="190" t="s">
        <v>127</v>
      </c>
    </row>
    <row r="302" spans="2:65" s="12" customFormat="1">
      <c r="B302" s="195"/>
      <c r="D302" s="187" t="s">
        <v>137</v>
      </c>
      <c r="E302" s="196" t="s">
        <v>5</v>
      </c>
      <c r="F302" s="197" t="s">
        <v>590</v>
      </c>
      <c r="H302" s="198">
        <v>6449</v>
      </c>
      <c r="I302" s="199"/>
      <c r="L302" s="195"/>
      <c r="M302" s="200"/>
      <c r="N302" s="201"/>
      <c r="O302" s="201"/>
      <c r="P302" s="201"/>
      <c r="Q302" s="201"/>
      <c r="R302" s="201"/>
      <c r="S302" s="201"/>
      <c r="T302" s="202"/>
      <c r="AT302" s="196" t="s">
        <v>137</v>
      </c>
      <c r="AU302" s="196" t="s">
        <v>78</v>
      </c>
      <c r="AV302" s="12" t="s">
        <v>78</v>
      </c>
      <c r="AW302" s="12" t="s">
        <v>33</v>
      </c>
      <c r="AX302" s="12" t="s">
        <v>69</v>
      </c>
      <c r="AY302" s="196" t="s">
        <v>127</v>
      </c>
    </row>
    <row r="303" spans="2:65" s="13" customFormat="1">
      <c r="B303" s="203"/>
      <c r="D303" s="204" t="s">
        <v>137</v>
      </c>
      <c r="E303" s="205" t="s">
        <v>5</v>
      </c>
      <c r="F303" s="206" t="s">
        <v>141</v>
      </c>
      <c r="H303" s="207">
        <v>6715</v>
      </c>
      <c r="I303" s="208"/>
      <c r="L303" s="203"/>
      <c r="M303" s="209"/>
      <c r="N303" s="210"/>
      <c r="O303" s="210"/>
      <c r="P303" s="210"/>
      <c r="Q303" s="210"/>
      <c r="R303" s="210"/>
      <c r="S303" s="210"/>
      <c r="T303" s="211"/>
      <c r="AT303" s="212" t="s">
        <v>137</v>
      </c>
      <c r="AU303" s="212" t="s">
        <v>78</v>
      </c>
      <c r="AV303" s="13" t="s">
        <v>84</v>
      </c>
      <c r="AW303" s="13" t="s">
        <v>33</v>
      </c>
      <c r="AX303" s="13" t="s">
        <v>74</v>
      </c>
      <c r="AY303" s="212" t="s">
        <v>127</v>
      </c>
    </row>
    <row r="304" spans="2:65" s="1" customFormat="1" ht="31.5" customHeight="1">
      <c r="B304" s="173"/>
      <c r="C304" s="174" t="s">
        <v>591</v>
      </c>
      <c r="D304" s="174" t="s">
        <v>130</v>
      </c>
      <c r="E304" s="175" t="s">
        <v>592</v>
      </c>
      <c r="F304" s="176" t="s">
        <v>593</v>
      </c>
      <c r="G304" s="177" t="s">
        <v>301</v>
      </c>
      <c r="H304" s="178">
        <v>266</v>
      </c>
      <c r="I304" s="179"/>
      <c r="J304" s="180">
        <f>ROUND(I304*H304,2)</f>
        <v>0</v>
      </c>
      <c r="K304" s="176" t="s">
        <v>134</v>
      </c>
      <c r="L304" s="40"/>
      <c r="M304" s="181" t="s">
        <v>5</v>
      </c>
      <c r="N304" s="182" t="s">
        <v>40</v>
      </c>
      <c r="O304" s="41"/>
      <c r="P304" s="183">
        <f>O304*H304</f>
        <v>0</v>
      </c>
      <c r="Q304" s="183">
        <v>0</v>
      </c>
      <c r="R304" s="183">
        <f>Q304*H304</f>
        <v>0</v>
      </c>
      <c r="S304" s="183">
        <v>0</v>
      </c>
      <c r="T304" s="184">
        <f>S304*H304</f>
        <v>0</v>
      </c>
      <c r="AR304" s="23" t="s">
        <v>84</v>
      </c>
      <c r="AT304" s="23" t="s">
        <v>130</v>
      </c>
      <c r="AU304" s="23" t="s">
        <v>78</v>
      </c>
      <c r="AY304" s="23" t="s">
        <v>127</v>
      </c>
      <c r="BE304" s="185">
        <f>IF(N304="základní",J304,0)</f>
        <v>0</v>
      </c>
      <c r="BF304" s="185">
        <f>IF(N304="snížená",J304,0)</f>
        <v>0</v>
      </c>
      <c r="BG304" s="185">
        <f>IF(N304="zákl. přenesená",J304,0)</f>
        <v>0</v>
      </c>
      <c r="BH304" s="185">
        <f>IF(N304="sníž. přenesená",J304,0)</f>
        <v>0</v>
      </c>
      <c r="BI304" s="185">
        <f>IF(N304="nulová",J304,0)</f>
        <v>0</v>
      </c>
      <c r="BJ304" s="23" t="s">
        <v>74</v>
      </c>
      <c r="BK304" s="185">
        <f>ROUND(I304*H304,2)</f>
        <v>0</v>
      </c>
      <c r="BL304" s="23" t="s">
        <v>84</v>
      </c>
      <c r="BM304" s="23" t="s">
        <v>594</v>
      </c>
    </row>
    <row r="305" spans="2:65" s="11" customFormat="1">
      <c r="B305" s="186"/>
      <c r="D305" s="187" t="s">
        <v>137</v>
      </c>
      <c r="E305" s="188" t="s">
        <v>5</v>
      </c>
      <c r="F305" s="189" t="s">
        <v>577</v>
      </c>
      <c r="H305" s="190" t="s">
        <v>5</v>
      </c>
      <c r="I305" s="191"/>
      <c r="L305" s="186"/>
      <c r="M305" s="192"/>
      <c r="N305" s="193"/>
      <c r="O305" s="193"/>
      <c r="P305" s="193"/>
      <c r="Q305" s="193"/>
      <c r="R305" s="193"/>
      <c r="S305" s="193"/>
      <c r="T305" s="194"/>
      <c r="AT305" s="190" t="s">
        <v>137</v>
      </c>
      <c r="AU305" s="190" t="s">
        <v>78</v>
      </c>
      <c r="AV305" s="11" t="s">
        <v>74</v>
      </c>
      <c r="AW305" s="11" t="s">
        <v>33</v>
      </c>
      <c r="AX305" s="11" t="s">
        <v>69</v>
      </c>
      <c r="AY305" s="190" t="s">
        <v>127</v>
      </c>
    </row>
    <row r="306" spans="2:65" s="11" customFormat="1">
      <c r="B306" s="186"/>
      <c r="D306" s="187" t="s">
        <v>137</v>
      </c>
      <c r="E306" s="188" t="s">
        <v>5</v>
      </c>
      <c r="F306" s="189" t="s">
        <v>578</v>
      </c>
      <c r="H306" s="190" t="s">
        <v>5</v>
      </c>
      <c r="I306" s="191"/>
      <c r="L306" s="186"/>
      <c r="M306" s="192"/>
      <c r="N306" s="193"/>
      <c r="O306" s="193"/>
      <c r="P306" s="193"/>
      <c r="Q306" s="193"/>
      <c r="R306" s="193"/>
      <c r="S306" s="193"/>
      <c r="T306" s="194"/>
      <c r="AT306" s="190" t="s">
        <v>137</v>
      </c>
      <c r="AU306" s="190" t="s">
        <v>78</v>
      </c>
      <c r="AV306" s="11" t="s">
        <v>74</v>
      </c>
      <c r="AW306" s="11" t="s">
        <v>33</v>
      </c>
      <c r="AX306" s="11" t="s">
        <v>69</v>
      </c>
      <c r="AY306" s="190" t="s">
        <v>127</v>
      </c>
    </row>
    <row r="307" spans="2:65" s="12" customFormat="1">
      <c r="B307" s="195"/>
      <c r="D307" s="187" t="s">
        <v>137</v>
      </c>
      <c r="E307" s="196" t="s">
        <v>5</v>
      </c>
      <c r="F307" s="197" t="s">
        <v>595</v>
      </c>
      <c r="H307" s="198">
        <v>266</v>
      </c>
      <c r="I307" s="199"/>
      <c r="L307" s="195"/>
      <c r="M307" s="200"/>
      <c r="N307" s="201"/>
      <c r="O307" s="201"/>
      <c r="P307" s="201"/>
      <c r="Q307" s="201"/>
      <c r="R307" s="201"/>
      <c r="S307" s="201"/>
      <c r="T307" s="202"/>
      <c r="AT307" s="196" t="s">
        <v>137</v>
      </c>
      <c r="AU307" s="196" t="s">
        <v>78</v>
      </c>
      <c r="AV307" s="12" t="s">
        <v>78</v>
      </c>
      <c r="AW307" s="12" t="s">
        <v>33</v>
      </c>
      <c r="AX307" s="12" t="s">
        <v>69</v>
      </c>
      <c r="AY307" s="196" t="s">
        <v>127</v>
      </c>
    </row>
    <row r="308" spans="2:65" s="13" customFormat="1">
      <c r="B308" s="203"/>
      <c r="D308" s="204" t="s">
        <v>137</v>
      </c>
      <c r="E308" s="205" t="s">
        <v>5</v>
      </c>
      <c r="F308" s="206" t="s">
        <v>141</v>
      </c>
      <c r="H308" s="207">
        <v>266</v>
      </c>
      <c r="I308" s="208"/>
      <c r="L308" s="203"/>
      <c r="M308" s="209"/>
      <c r="N308" s="210"/>
      <c r="O308" s="210"/>
      <c r="P308" s="210"/>
      <c r="Q308" s="210"/>
      <c r="R308" s="210"/>
      <c r="S308" s="210"/>
      <c r="T308" s="211"/>
      <c r="AT308" s="212" t="s">
        <v>137</v>
      </c>
      <c r="AU308" s="212" t="s">
        <v>78</v>
      </c>
      <c r="AV308" s="13" t="s">
        <v>84</v>
      </c>
      <c r="AW308" s="13" t="s">
        <v>33</v>
      </c>
      <c r="AX308" s="13" t="s">
        <v>74</v>
      </c>
      <c r="AY308" s="212" t="s">
        <v>127</v>
      </c>
    </row>
    <row r="309" spans="2:65" s="1" customFormat="1" ht="31.5" customHeight="1">
      <c r="B309" s="173"/>
      <c r="C309" s="174" t="s">
        <v>596</v>
      </c>
      <c r="D309" s="174" t="s">
        <v>130</v>
      </c>
      <c r="E309" s="175" t="s">
        <v>597</v>
      </c>
      <c r="F309" s="176" t="s">
        <v>598</v>
      </c>
      <c r="G309" s="177" t="s">
        <v>301</v>
      </c>
      <c r="H309" s="178">
        <v>6449</v>
      </c>
      <c r="I309" s="179"/>
      <c r="J309" s="180">
        <f>ROUND(I309*H309,2)</f>
        <v>0</v>
      </c>
      <c r="K309" s="176" t="s">
        <v>134</v>
      </c>
      <c r="L309" s="40"/>
      <c r="M309" s="181" t="s">
        <v>5</v>
      </c>
      <c r="N309" s="182" t="s">
        <v>40</v>
      </c>
      <c r="O309" s="41"/>
      <c r="P309" s="183">
        <f>O309*H309</f>
        <v>0</v>
      </c>
      <c r="Q309" s="183">
        <v>0</v>
      </c>
      <c r="R309" s="183">
        <f>Q309*H309</f>
        <v>0</v>
      </c>
      <c r="S309" s="183">
        <v>0</v>
      </c>
      <c r="T309" s="184">
        <f>S309*H309</f>
        <v>0</v>
      </c>
      <c r="AR309" s="23" t="s">
        <v>84</v>
      </c>
      <c r="AT309" s="23" t="s">
        <v>130</v>
      </c>
      <c r="AU309" s="23" t="s">
        <v>78</v>
      </c>
      <c r="AY309" s="23" t="s">
        <v>127</v>
      </c>
      <c r="BE309" s="185">
        <f>IF(N309="základní",J309,0)</f>
        <v>0</v>
      </c>
      <c r="BF309" s="185">
        <f>IF(N309="snížená",J309,0)</f>
        <v>0</v>
      </c>
      <c r="BG309" s="185">
        <f>IF(N309="zákl. přenesená",J309,0)</f>
        <v>0</v>
      </c>
      <c r="BH309" s="185">
        <f>IF(N309="sníž. přenesená",J309,0)</f>
        <v>0</v>
      </c>
      <c r="BI309" s="185">
        <f>IF(N309="nulová",J309,0)</f>
        <v>0</v>
      </c>
      <c r="BJ309" s="23" t="s">
        <v>74</v>
      </c>
      <c r="BK309" s="185">
        <f>ROUND(I309*H309,2)</f>
        <v>0</v>
      </c>
      <c r="BL309" s="23" t="s">
        <v>84</v>
      </c>
      <c r="BM309" s="23" t="s">
        <v>599</v>
      </c>
    </row>
    <row r="310" spans="2:65" s="11" customFormat="1">
      <c r="B310" s="186"/>
      <c r="D310" s="187" t="s">
        <v>137</v>
      </c>
      <c r="E310" s="188" t="s">
        <v>5</v>
      </c>
      <c r="F310" s="189" t="s">
        <v>577</v>
      </c>
      <c r="H310" s="190" t="s">
        <v>5</v>
      </c>
      <c r="I310" s="191"/>
      <c r="L310" s="186"/>
      <c r="M310" s="192"/>
      <c r="N310" s="193"/>
      <c r="O310" s="193"/>
      <c r="P310" s="193"/>
      <c r="Q310" s="193"/>
      <c r="R310" s="193"/>
      <c r="S310" s="193"/>
      <c r="T310" s="194"/>
      <c r="AT310" s="190" t="s">
        <v>137</v>
      </c>
      <c r="AU310" s="190" t="s">
        <v>78</v>
      </c>
      <c r="AV310" s="11" t="s">
        <v>74</v>
      </c>
      <c r="AW310" s="11" t="s">
        <v>33</v>
      </c>
      <c r="AX310" s="11" t="s">
        <v>69</v>
      </c>
      <c r="AY310" s="190" t="s">
        <v>127</v>
      </c>
    </row>
    <row r="311" spans="2:65" s="11" customFormat="1">
      <c r="B311" s="186"/>
      <c r="D311" s="187" t="s">
        <v>137</v>
      </c>
      <c r="E311" s="188" t="s">
        <v>5</v>
      </c>
      <c r="F311" s="189" t="s">
        <v>600</v>
      </c>
      <c r="H311" s="190" t="s">
        <v>5</v>
      </c>
      <c r="I311" s="191"/>
      <c r="L311" s="186"/>
      <c r="M311" s="192"/>
      <c r="N311" s="193"/>
      <c r="O311" s="193"/>
      <c r="P311" s="193"/>
      <c r="Q311" s="193"/>
      <c r="R311" s="193"/>
      <c r="S311" s="193"/>
      <c r="T311" s="194"/>
      <c r="AT311" s="190" t="s">
        <v>137</v>
      </c>
      <c r="AU311" s="190" t="s">
        <v>78</v>
      </c>
      <c r="AV311" s="11" t="s">
        <v>74</v>
      </c>
      <c r="AW311" s="11" t="s">
        <v>33</v>
      </c>
      <c r="AX311" s="11" t="s">
        <v>69</v>
      </c>
      <c r="AY311" s="190" t="s">
        <v>127</v>
      </c>
    </row>
    <row r="312" spans="2:65" s="12" customFormat="1">
      <c r="B312" s="195"/>
      <c r="D312" s="187" t="s">
        <v>137</v>
      </c>
      <c r="E312" s="196" t="s">
        <v>5</v>
      </c>
      <c r="F312" s="197" t="s">
        <v>590</v>
      </c>
      <c r="H312" s="198">
        <v>6449</v>
      </c>
      <c r="I312" s="199"/>
      <c r="L312" s="195"/>
      <c r="M312" s="200"/>
      <c r="N312" s="201"/>
      <c r="O312" s="201"/>
      <c r="P312" s="201"/>
      <c r="Q312" s="201"/>
      <c r="R312" s="201"/>
      <c r="S312" s="201"/>
      <c r="T312" s="202"/>
      <c r="AT312" s="196" t="s">
        <v>137</v>
      </c>
      <c r="AU312" s="196" t="s">
        <v>78</v>
      </c>
      <c r="AV312" s="12" t="s">
        <v>78</v>
      </c>
      <c r="AW312" s="12" t="s">
        <v>33</v>
      </c>
      <c r="AX312" s="12" t="s">
        <v>69</v>
      </c>
      <c r="AY312" s="196" t="s">
        <v>127</v>
      </c>
    </row>
    <row r="313" spans="2:65" s="13" customFormat="1">
      <c r="B313" s="203"/>
      <c r="D313" s="204" t="s">
        <v>137</v>
      </c>
      <c r="E313" s="205" t="s">
        <v>5</v>
      </c>
      <c r="F313" s="206" t="s">
        <v>141</v>
      </c>
      <c r="H313" s="207">
        <v>6449</v>
      </c>
      <c r="I313" s="208"/>
      <c r="L313" s="203"/>
      <c r="M313" s="209"/>
      <c r="N313" s="210"/>
      <c r="O313" s="210"/>
      <c r="P313" s="210"/>
      <c r="Q313" s="210"/>
      <c r="R313" s="210"/>
      <c r="S313" s="210"/>
      <c r="T313" s="211"/>
      <c r="AT313" s="212" t="s">
        <v>137</v>
      </c>
      <c r="AU313" s="212" t="s">
        <v>78</v>
      </c>
      <c r="AV313" s="13" t="s">
        <v>84</v>
      </c>
      <c r="AW313" s="13" t="s">
        <v>33</v>
      </c>
      <c r="AX313" s="13" t="s">
        <v>74</v>
      </c>
      <c r="AY313" s="212" t="s">
        <v>127</v>
      </c>
    </row>
    <row r="314" spans="2:65" s="1" customFormat="1" ht="31.5" customHeight="1">
      <c r="B314" s="173"/>
      <c r="C314" s="174" t="s">
        <v>601</v>
      </c>
      <c r="D314" s="174" t="s">
        <v>130</v>
      </c>
      <c r="E314" s="175" t="s">
        <v>602</v>
      </c>
      <c r="F314" s="176" t="s">
        <v>603</v>
      </c>
      <c r="G314" s="177" t="s">
        <v>301</v>
      </c>
      <c r="H314" s="178">
        <v>1211</v>
      </c>
      <c r="I314" s="179"/>
      <c r="J314" s="180">
        <f>ROUND(I314*H314,2)</f>
        <v>0</v>
      </c>
      <c r="K314" s="176" t="s">
        <v>134</v>
      </c>
      <c r="L314" s="40"/>
      <c r="M314" s="181" t="s">
        <v>5</v>
      </c>
      <c r="N314" s="182" t="s">
        <v>40</v>
      </c>
      <c r="O314" s="41"/>
      <c r="P314" s="183">
        <f>O314*H314</f>
        <v>0</v>
      </c>
      <c r="Q314" s="183">
        <v>0.29160000000000003</v>
      </c>
      <c r="R314" s="183">
        <f>Q314*H314</f>
        <v>353.12760000000003</v>
      </c>
      <c r="S314" s="183">
        <v>0</v>
      </c>
      <c r="T314" s="184">
        <f>S314*H314</f>
        <v>0</v>
      </c>
      <c r="AR314" s="23" t="s">
        <v>84</v>
      </c>
      <c r="AT314" s="23" t="s">
        <v>130</v>
      </c>
      <c r="AU314" s="23" t="s">
        <v>78</v>
      </c>
      <c r="AY314" s="23" t="s">
        <v>127</v>
      </c>
      <c r="BE314" s="185">
        <f>IF(N314="základní",J314,0)</f>
        <v>0</v>
      </c>
      <c r="BF314" s="185">
        <f>IF(N314="snížená",J314,0)</f>
        <v>0</v>
      </c>
      <c r="BG314" s="185">
        <f>IF(N314="zákl. přenesená",J314,0)</f>
        <v>0</v>
      </c>
      <c r="BH314" s="185">
        <f>IF(N314="sníž. přenesená",J314,0)</f>
        <v>0</v>
      </c>
      <c r="BI314" s="185">
        <f>IF(N314="nulová",J314,0)</f>
        <v>0</v>
      </c>
      <c r="BJ314" s="23" t="s">
        <v>74</v>
      </c>
      <c r="BK314" s="185">
        <f>ROUND(I314*H314,2)</f>
        <v>0</v>
      </c>
      <c r="BL314" s="23" t="s">
        <v>84</v>
      </c>
      <c r="BM314" s="23" t="s">
        <v>604</v>
      </c>
    </row>
    <row r="315" spans="2:65" s="1" customFormat="1" ht="22.5" customHeight="1">
      <c r="B315" s="173"/>
      <c r="C315" s="174" t="s">
        <v>605</v>
      </c>
      <c r="D315" s="174" t="s">
        <v>130</v>
      </c>
      <c r="E315" s="175" t="s">
        <v>606</v>
      </c>
      <c r="F315" s="176" t="s">
        <v>607</v>
      </c>
      <c r="G315" s="177" t="s">
        <v>327</v>
      </c>
      <c r="H315" s="178">
        <v>220</v>
      </c>
      <c r="I315" s="179"/>
      <c r="J315" s="180">
        <f>ROUND(I315*H315,2)</f>
        <v>0</v>
      </c>
      <c r="K315" s="176" t="s">
        <v>134</v>
      </c>
      <c r="L315" s="40"/>
      <c r="M315" s="181" t="s">
        <v>5</v>
      </c>
      <c r="N315" s="182" t="s">
        <v>40</v>
      </c>
      <c r="O315" s="41"/>
      <c r="P315" s="183">
        <f>O315*H315</f>
        <v>0</v>
      </c>
      <c r="Q315" s="183">
        <v>0</v>
      </c>
      <c r="R315" s="183">
        <f>Q315*H315</f>
        <v>0</v>
      </c>
      <c r="S315" s="183">
        <v>0</v>
      </c>
      <c r="T315" s="184">
        <f>S315*H315</f>
        <v>0</v>
      </c>
      <c r="AR315" s="23" t="s">
        <v>84</v>
      </c>
      <c r="AT315" s="23" t="s">
        <v>130</v>
      </c>
      <c r="AU315" s="23" t="s">
        <v>78</v>
      </c>
      <c r="AY315" s="23" t="s">
        <v>127</v>
      </c>
      <c r="BE315" s="185">
        <f>IF(N315="základní",J315,0)</f>
        <v>0</v>
      </c>
      <c r="BF315" s="185">
        <f>IF(N315="snížená",J315,0)</f>
        <v>0</v>
      </c>
      <c r="BG315" s="185">
        <f>IF(N315="zákl. přenesená",J315,0)</f>
        <v>0</v>
      </c>
      <c r="BH315" s="185">
        <f>IF(N315="sníž. přenesená",J315,0)</f>
        <v>0</v>
      </c>
      <c r="BI315" s="185">
        <f>IF(N315="nulová",J315,0)</f>
        <v>0</v>
      </c>
      <c r="BJ315" s="23" t="s">
        <v>74</v>
      </c>
      <c r="BK315" s="185">
        <f>ROUND(I315*H315,2)</f>
        <v>0</v>
      </c>
      <c r="BL315" s="23" t="s">
        <v>84</v>
      </c>
      <c r="BM315" s="23" t="s">
        <v>608</v>
      </c>
    </row>
    <row r="316" spans="2:65" s="11" customFormat="1">
      <c r="B316" s="186"/>
      <c r="D316" s="187" t="s">
        <v>137</v>
      </c>
      <c r="E316" s="188" t="s">
        <v>5</v>
      </c>
      <c r="F316" s="189" t="s">
        <v>609</v>
      </c>
      <c r="H316" s="190" t="s">
        <v>5</v>
      </c>
      <c r="I316" s="191"/>
      <c r="L316" s="186"/>
      <c r="M316" s="192"/>
      <c r="N316" s="193"/>
      <c r="O316" s="193"/>
      <c r="P316" s="193"/>
      <c r="Q316" s="193"/>
      <c r="R316" s="193"/>
      <c r="S316" s="193"/>
      <c r="T316" s="194"/>
      <c r="AT316" s="190" t="s">
        <v>137</v>
      </c>
      <c r="AU316" s="190" t="s">
        <v>78</v>
      </c>
      <c r="AV316" s="11" t="s">
        <v>74</v>
      </c>
      <c r="AW316" s="11" t="s">
        <v>33</v>
      </c>
      <c r="AX316" s="11" t="s">
        <v>69</v>
      </c>
      <c r="AY316" s="190" t="s">
        <v>127</v>
      </c>
    </row>
    <row r="317" spans="2:65" s="12" customFormat="1">
      <c r="B317" s="195"/>
      <c r="D317" s="187" t="s">
        <v>137</v>
      </c>
      <c r="E317" s="196" t="s">
        <v>5</v>
      </c>
      <c r="F317" s="197" t="s">
        <v>610</v>
      </c>
      <c r="H317" s="198">
        <v>220</v>
      </c>
      <c r="I317" s="199"/>
      <c r="L317" s="195"/>
      <c r="M317" s="200"/>
      <c r="N317" s="201"/>
      <c r="O317" s="201"/>
      <c r="P317" s="201"/>
      <c r="Q317" s="201"/>
      <c r="R317" s="201"/>
      <c r="S317" s="201"/>
      <c r="T317" s="202"/>
      <c r="AT317" s="196" t="s">
        <v>137</v>
      </c>
      <c r="AU317" s="196" t="s">
        <v>78</v>
      </c>
      <c r="AV317" s="12" t="s">
        <v>78</v>
      </c>
      <c r="AW317" s="12" t="s">
        <v>33</v>
      </c>
      <c r="AX317" s="12" t="s">
        <v>69</v>
      </c>
      <c r="AY317" s="196" t="s">
        <v>127</v>
      </c>
    </row>
    <row r="318" spans="2:65" s="13" customFormat="1">
      <c r="B318" s="203"/>
      <c r="D318" s="204" t="s">
        <v>137</v>
      </c>
      <c r="E318" s="205" t="s">
        <v>5</v>
      </c>
      <c r="F318" s="206" t="s">
        <v>141</v>
      </c>
      <c r="H318" s="207">
        <v>220</v>
      </c>
      <c r="I318" s="208"/>
      <c r="L318" s="203"/>
      <c r="M318" s="209"/>
      <c r="N318" s="210"/>
      <c r="O318" s="210"/>
      <c r="P318" s="210"/>
      <c r="Q318" s="210"/>
      <c r="R318" s="210"/>
      <c r="S318" s="210"/>
      <c r="T318" s="211"/>
      <c r="AT318" s="212" t="s">
        <v>137</v>
      </c>
      <c r="AU318" s="212" t="s">
        <v>78</v>
      </c>
      <c r="AV318" s="13" t="s">
        <v>84</v>
      </c>
      <c r="AW318" s="13" t="s">
        <v>33</v>
      </c>
      <c r="AX318" s="13" t="s">
        <v>74</v>
      </c>
      <c r="AY318" s="212" t="s">
        <v>127</v>
      </c>
    </row>
    <row r="319" spans="2:65" s="1" customFormat="1" ht="22.5" customHeight="1">
      <c r="B319" s="173"/>
      <c r="C319" s="174" t="s">
        <v>611</v>
      </c>
      <c r="D319" s="174" t="s">
        <v>130</v>
      </c>
      <c r="E319" s="175" t="s">
        <v>612</v>
      </c>
      <c r="F319" s="176" t="s">
        <v>613</v>
      </c>
      <c r="G319" s="177" t="s">
        <v>301</v>
      </c>
      <c r="H319" s="178">
        <v>6715</v>
      </c>
      <c r="I319" s="179"/>
      <c r="J319" s="180">
        <f>ROUND(I319*H319,2)</f>
        <v>0</v>
      </c>
      <c r="K319" s="176" t="s">
        <v>134</v>
      </c>
      <c r="L319" s="40"/>
      <c r="M319" s="181" t="s">
        <v>5</v>
      </c>
      <c r="N319" s="182" t="s">
        <v>40</v>
      </c>
      <c r="O319" s="41"/>
      <c r="P319" s="183">
        <f>O319*H319</f>
        <v>0</v>
      </c>
      <c r="Q319" s="183">
        <v>0</v>
      </c>
      <c r="R319" s="183">
        <f>Q319*H319</f>
        <v>0</v>
      </c>
      <c r="S319" s="183">
        <v>0</v>
      </c>
      <c r="T319" s="184">
        <f>S319*H319</f>
        <v>0</v>
      </c>
      <c r="AR319" s="23" t="s">
        <v>84</v>
      </c>
      <c r="AT319" s="23" t="s">
        <v>130</v>
      </c>
      <c r="AU319" s="23" t="s">
        <v>78</v>
      </c>
      <c r="AY319" s="23" t="s">
        <v>127</v>
      </c>
      <c r="BE319" s="185">
        <f>IF(N319="základní",J319,0)</f>
        <v>0</v>
      </c>
      <c r="BF319" s="185">
        <f>IF(N319="snížená",J319,0)</f>
        <v>0</v>
      </c>
      <c r="BG319" s="185">
        <f>IF(N319="zákl. přenesená",J319,0)</f>
        <v>0</v>
      </c>
      <c r="BH319" s="185">
        <f>IF(N319="sníž. přenesená",J319,0)</f>
        <v>0</v>
      </c>
      <c r="BI319" s="185">
        <f>IF(N319="nulová",J319,0)</f>
        <v>0</v>
      </c>
      <c r="BJ319" s="23" t="s">
        <v>74</v>
      </c>
      <c r="BK319" s="185">
        <f>ROUND(I319*H319,2)</f>
        <v>0</v>
      </c>
      <c r="BL319" s="23" t="s">
        <v>84</v>
      </c>
      <c r="BM319" s="23" t="s">
        <v>614</v>
      </c>
    </row>
    <row r="320" spans="2:65" s="11" customFormat="1">
      <c r="B320" s="186"/>
      <c r="D320" s="187" t="s">
        <v>137</v>
      </c>
      <c r="E320" s="188" t="s">
        <v>5</v>
      </c>
      <c r="F320" s="189" t="s">
        <v>615</v>
      </c>
      <c r="H320" s="190" t="s">
        <v>5</v>
      </c>
      <c r="I320" s="191"/>
      <c r="L320" s="186"/>
      <c r="M320" s="192"/>
      <c r="N320" s="193"/>
      <c r="O320" s="193"/>
      <c r="P320" s="193"/>
      <c r="Q320" s="193"/>
      <c r="R320" s="193"/>
      <c r="S320" s="193"/>
      <c r="T320" s="194"/>
      <c r="AT320" s="190" t="s">
        <v>137</v>
      </c>
      <c r="AU320" s="190" t="s">
        <v>78</v>
      </c>
      <c r="AV320" s="11" t="s">
        <v>74</v>
      </c>
      <c r="AW320" s="11" t="s">
        <v>33</v>
      </c>
      <c r="AX320" s="11" t="s">
        <v>69</v>
      </c>
      <c r="AY320" s="190" t="s">
        <v>127</v>
      </c>
    </row>
    <row r="321" spans="2:65" s="11" customFormat="1">
      <c r="B321" s="186"/>
      <c r="D321" s="187" t="s">
        <v>137</v>
      </c>
      <c r="E321" s="188" t="s">
        <v>5</v>
      </c>
      <c r="F321" s="189" t="s">
        <v>578</v>
      </c>
      <c r="H321" s="190" t="s">
        <v>5</v>
      </c>
      <c r="I321" s="191"/>
      <c r="L321" s="186"/>
      <c r="M321" s="192"/>
      <c r="N321" s="193"/>
      <c r="O321" s="193"/>
      <c r="P321" s="193"/>
      <c r="Q321" s="193"/>
      <c r="R321" s="193"/>
      <c r="S321" s="193"/>
      <c r="T321" s="194"/>
      <c r="AT321" s="190" t="s">
        <v>137</v>
      </c>
      <c r="AU321" s="190" t="s">
        <v>78</v>
      </c>
      <c r="AV321" s="11" t="s">
        <v>74</v>
      </c>
      <c r="AW321" s="11" t="s">
        <v>33</v>
      </c>
      <c r="AX321" s="11" t="s">
        <v>69</v>
      </c>
      <c r="AY321" s="190" t="s">
        <v>127</v>
      </c>
    </row>
    <row r="322" spans="2:65" s="12" customFormat="1">
      <c r="B322" s="195"/>
      <c r="D322" s="187" t="s">
        <v>137</v>
      </c>
      <c r="E322" s="196" t="s">
        <v>5</v>
      </c>
      <c r="F322" s="197" t="s">
        <v>588</v>
      </c>
      <c r="H322" s="198">
        <v>266</v>
      </c>
      <c r="I322" s="199"/>
      <c r="L322" s="195"/>
      <c r="M322" s="200"/>
      <c r="N322" s="201"/>
      <c r="O322" s="201"/>
      <c r="P322" s="201"/>
      <c r="Q322" s="201"/>
      <c r="R322" s="201"/>
      <c r="S322" s="201"/>
      <c r="T322" s="202"/>
      <c r="AT322" s="196" t="s">
        <v>137</v>
      </c>
      <c r="AU322" s="196" t="s">
        <v>78</v>
      </c>
      <c r="AV322" s="12" t="s">
        <v>78</v>
      </c>
      <c r="AW322" s="12" t="s">
        <v>33</v>
      </c>
      <c r="AX322" s="12" t="s">
        <v>69</v>
      </c>
      <c r="AY322" s="196" t="s">
        <v>127</v>
      </c>
    </row>
    <row r="323" spans="2:65" s="11" customFormat="1">
      <c r="B323" s="186"/>
      <c r="D323" s="187" t="s">
        <v>137</v>
      </c>
      <c r="E323" s="188" t="s">
        <v>5</v>
      </c>
      <c r="F323" s="189" t="s">
        <v>616</v>
      </c>
      <c r="H323" s="190" t="s">
        <v>5</v>
      </c>
      <c r="I323" s="191"/>
      <c r="L323" s="186"/>
      <c r="M323" s="192"/>
      <c r="N323" s="193"/>
      <c r="O323" s="193"/>
      <c r="P323" s="193"/>
      <c r="Q323" s="193"/>
      <c r="R323" s="193"/>
      <c r="S323" s="193"/>
      <c r="T323" s="194"/>
      <c r="AT323" s="190" t="s">
        <v>137</v>
      </c>
      <c r="AU323" s="190" t="s">
        <v>78</v>
      </c>
      <c r="AV323" s="11" t="s">
        <v>74</v>
      </c>
      <c r="AW323" s="11" t="s">
        <v>33</v>
      </c>
      <c r="AX323" s="11" t="s">
        <v>69</v>
      </c>
      <c r="AY323" s="190" t="s">
        <v>127</v>
      </c>
    </row>
    <row r="324" spans="2:65" s="12" customFormat="1">
      <c r="B324" s="195"/>
      <c r="D324" s="187" t="s">
        <v>137</v>
      </c>
      <c r="E324" s="196" t="s">
        <v>5</v>
      </c>
      <c r="F324" s="197" t="s">
        <v>590</v>
      </c>
      <c r="H324" s="198">
        <v>6449</v>
      </c>
      <c r="I324" s="199"/>
      <c r="L324" s="195"/>
      <c r="M324" s="200"/>
      <c r="N324" s="201"/>
      <c r="O324" s="201"/>
      <c r="P324" s="201"/>
      <c r="Q324" s="201"/>
      <c r="R324" s="201"/>
      <c r="S324" s="201"/>
      <c r="T324" s="202"/>
      <c r="AT324" s="196" t="s">
        <v>137</v>
      </c>
      <c r="AU324" s="196" t="s">
        <v>78</v>
      </c>
      <c r="AV324" s="12" t="s">
        <v>78</v>
      </c>
      <c r="AW324" s="12" t="s">
        <v>33</v>
      </c>
      <c r="AX324" s="12" t="s">
        <v>69</v>
      </c>
      <c r="AY324" s="196" t="s">
        <v>127</v>
      </c>
    </row>
    <row r="325" spans="2:65" s="13" customFormat="1">
      <c r="B325" s="203"/>
      <c r="D325" s="204" t="s">
        <v>137</v>
      </c>
      <c r="E325" s="205" t="s">
        <v>5</v>
      </c>
      <c r="F325" s="206" t="s">
        <v>141</v>
      </c>
      <c r="H325" s="207">
        <v>6715</v>
      </c>
      <c r="I325" s="208"/>
      <c r="L325" s="203"/>
      <c r="M325" s="209"/>
      <c r="N325" s="210"/>
      <c r="O325" s="210"/>
      <c r="P325" s="210"/>
      <c r="Q325" s="210"/>
      <c r="R325" s="210"/>
      <c r="S325" s="210"/>
      <c r="T325" s="211"/>
      <c r="AT325" s="212" t="s">
        <v>137</v>
      </c>
      <c r="AU325" s="212" t="s">
        <v>78</v>
      </c>
      <c r="AV325" s="13" t="s">
        <v>84</v>
      </c>
      <c r="AW325" s="13" t="s">
        <v>33</v>
      </c>
      <c r="AX325" s="13" t="s">
        <v>74</v>
      </c>
      <c r="AY325" s="212" t="s">
        <v>127</v>
      </c>
    </row>
    <row r="326" spans="2:65" s="1" customFormat="1" ht="22.5" customHeight="1">
      <c r="B326" s="173"/>
      <c r="C326" s="174" t="s">
        <v>617</v>
      </c>
      <c r="D326" s="174" t="s">
        <v>130</v>
      </c>
      <c r="E326" s="175" t="s">
        <v>618</v>
      </c>
      <c r="F326" s="176" t="s">
        <v>619</v>
      </c>
      <c r="G326" s="177" t="s">
        <v>301</v>
      </c>
      <c r="H326" s="178">
        <v>6715</v>
      </c>
      <c r="I326" s="179"/>
      <c r="J326" s="180">
        <f>ROUND(I326*H326,2)</f>
        <v>0</v>
      </c>
      <c r="K326" s="176" t="s">
        <v>134</v>
      </c>
      <c r="L326" s="40"/>
      <c r="M326" s="181" t="s">
        <v>5</v>
      </c>
      <c r="N326" s="182" t="s">
        <v>40</v>
      </c>
      <c r="O326" s="41"/>
      <c r="P326" s="183">
        <f>O326*H326</f>
        <v>0</v>
      </c>
      <c r="Q326" s="183">
        <v>0</v>
      </c>
      <c r="R326" s="183">
        <f>Q326*H326</f>
        <v>0</v>
      </c>
      <c r="S326" s="183">
        <v>0</v>
      </c>
      <c r="T326" s="184">
        <f>S326*H326</f>
        <v>0</v>
      </c>
      <c r="AR326" s="23" t="s">
        <v>84</v>
      </c>
      <c r="AT326" s="23" t="s">
        <v>130</v>
      </c>
      <c r="AU326" s="23" t="s">
        <v>78</v>
      </c>
      <c r="AY326" s="23" t="s">
        <v>127</v>
      </c>
      <c r="BE326" s="185">
        <f>IF(N326="základní",J326,0)</f>
        <v>0</v>
      </c>
      <c r="BF326" s="185">
        <f>IF(N326="snížená",J326,0)</f>
        <v>0</v>
      </c>
      <c r="BG326" s="185">
        <f>IF(N326="zákl. přenesená",J326,0)</f>
        <v>0</v>
      </c>
      <c r="BH326" s="185">
        <f>IF(N326="sníž. přenesená",J326,0)</f>
        <v>0</v>
      </c>
      <c r="BI326" s="185">
        <f>IF(N326="nulová",J326,0)</f>
        <v>0</v>
      </c>
      <c r="BJ326" s="23" t="s">
        <v>74</v>
      </c>
      <c r="BK326" s="185">
        <f>ROUND(I326*H326,2)</f>
        <v>0</v>
      </c>
      <c r="BL326" s="23" t="s">
        <v>84</v>
      </c>
      <c r="BM326" s="23" t="s">
        <v>620</v>
      </c>
    </row>
    <row r="327" spans="2:65" s="11" customFormat="1">
      <c r="B327" s="186"/>
      <c r="D327" s="187" t="s">
        <v>137</v>
      </c>
      <c r="E327" s="188" t="s">
        <v>5</v>
      </c>
      <c r="F327" s="189" t="s">
        <v>578</v>
      </c>
      <c r="H327" s="190" t="s">
        <v>5</v>
      </c>
      <c r="I327" s="191"/>
      <c r="L327" s="186"/>
      <c r="M327" s="192"/>
      <c r="N327" s="193"/>
      <c r="O327" s="193"/>
      <c r="P327" s="193"/>
      <c r="Q327" s="193"/>
      <c r="R327" s="193"/>
      <c r="S327" s="193"/>
      <c r="T327" s="194"/>
      <c r="AT327" s="190" t="s">
        <v>137</v>
      </c>
      <c r="AU327" s="190" t="s">
        <v>78</v>
      </c>
      <c r="AV327" s="11" t="s">
        <v>74</v>
      </c>
      <c r="AW327" s="11" t="s">
        <v>33</v>
      </c>
      <c r="AX327" s="11" t="s">
        <v>69</v>
      </c>
      <c r="AY327" s="190" t="s">
        <v>127</v>
      </c>
    </row>
    <row r="328" spans="2:65" s="12" customFormat="1">
      <c r="B328" s="195"/>
      <c r="D328" s="187" t="s">
        <v>137</v>
      </c>
      <c r="E328" s="196" t="s">
        <v>5</v>
      </c>
      <c r="F328" s="197" t="s">
        <v>595</v>
      </c>
      <c r="H328" s="198">
        <v>266</v>
      </c>
      <c r="I328" s="199"/>
      <c r="L328" s="195"/>
      <c r="M328" s="200"/>
      <c r="N328" s="201"/>
      <c r="O328" s="201"/>
      <c r="P328" s="201"/>
      <c r="Q328" s="201"/>
      <c r="R328" s="201"/>
      <c r="S328" s="201"/>
      <c r="T328" s="202"/>
      <c r="AT328" s="196" t="s">
        <v>137</v>
      </c>
      <c r="AU328" s="196" t="s">
        <v>78</v>
      </c>
      <c r="AV328" s="12" t="s">
        <v>78</v>
      </c>
      <c r="AW328" s="12" t="s">
        <v>33</v>
      </c>
      <c r="AX328" s="12" t="s">
        <v>69</v>
      </c>
      <c r="AY328" s="196" t="s">
        <v>127</v>
      </c>
    </row>
    <row r="329" spans="2:65" s="11" customFormat="1">
      <c r="B329" s="186"/>
      <c r="D329" s="187" t="s">
        <v>137</v>
      </c>
      <c r="E329" s="188" t="s">
        <v>5</v>
      </c>
      <c r="F329" s="189" t="s">
        <v>589</v>
      </c>
      <c r="H329" s="190" t="s">
        <v>5</v>
      </c>
      <c r="I329" s="191"/>
      <c r="L329" s="186"/>
      <c r="M329" s="192"/>
      <c r="N329" s="193"/>
      <c r="O329" s="193"/>
      <c r="P329" s="193"/>
      <c r="Q329" s="193"/>
      <c r="R329" s="193"/>
      <c r="S329" s="193"/>
      <c r="T329" s="194"/>
      <c r="AT329" s="190" t="s">
        <v>137</v>
      </c>
      <c r="AU329" s="190" t="s">
        <v>78</v>
      </c>
      <c r="AV329" s="11" t="s">
        <v>74</v>
      </c>
      <c r="AW329" s="11" t="s">
        <v>33</v>
      </c>
      <c r="AX329" s="11" t="s">
        <v>69</v>
      </c>
      <c r="AY329" s="190" t="s">
        <v>127</v>
      </c>
    </row>
    <row r="330" spans="2:65" s="12" customFormat="1">
      <c r="B330" s="195"/>
      <c r="D330" s="187" t="s">
        <v>137</v>
      </c>
      <c r="E330" s="196" t="s">
        <v>5</v>
      </c>
      <c r="F330" s="197" t="s">
        <v>590</v>
      </c>
      <c r="H330" s="198">
        <v>6449</v>
      </c>
      <c r="I330" s="199"/>
      <c r="L330" s="195"/>
      <c r="M330" s="200"/>
      <c r="N330" s="201"/>
      <c r="O330" s="201"/>
      <c r="P330" s="201"/>
      <c r="Q330" s="201"/>
      <c r="R330" s="201"/>
      <c r="S330" s="201"/>
      <c r="T330" s="202"/>
      <c r="AT330" s="196" t="s">
        <v>137</v>
      </c>
      <c r="AU330" s="196" t="s">
        <v>78</v>
      </c>
      <c r="AV330" s="12" t="s">
        <v>78</v>
      </c>
      <c r="AW330" s="12" t="s">
        <v>33</v>
      </c>
      <c r="AX330" s="12" t="s">
        <v>69</v>
      </c>
      <c r="AY330" s="196" t="s">
        <v>127</v>
      </c>
    </row>
    <row r="331" spans="2:65" s="13" customFormat="1">
      <c r="B331" s="203"/>
      <c r="D331" s="204" t="s">
        <v>137</v>
      </c>
      <c r="E331" s="205" t="s">
        <v>5</v>
      </c>
      <c r="F331" s="206" t="s">
        <v>141</v>
      </c>
      <c r="H331" s="207">
        <v>6715</v>
      </c>
      <c r="I331" s="208"/>
      <c r="L331" s="203"/>
      <c r="M331" s="209"/>
      <c r="N331" s="210"/>
      <c r="O331" s="210"/>
      <c r="P331" s="210"/>
      <c r="Q331" s="210"/>
      <c r="R331" s="210"/>
      <c r="S331" s="210"/>
      <c r="T331" s="211"/>
      <c r="AT331" s="212" t="s">
        <v>137</v>
      </c>
      <c r="AU331" s="212" t="s">
        <v>78</v>
      </c>
      <c r="AV331" s="13" t="s">
        <v>84</v>
      </c>
      <c r="AW331" s="13" t="s">
        <v>33</v>
      </c>
      <c r="AX331" s="13" t="s">
        <v>74</v>
      </c>
      <c r="AY331" s="212" t="s">
        <v>127</v>
      </c>
    </row>
    <row r="332" spans="2:65" s="1" customFormat="1" ht="22.5" customHeight="1">
      <c r="B332" s="173"/>
      <c r="C332" s="174" t="s">
        <v>621</v>
      </c>
      <c r="D332" s="174" t="s">
        <v>130</v>
      </c>
      <c r="E332" s="175" t="s">
        <v>622</v>
      </c>
      <c r="F332" s="176" t="s">
        <v>623</v>
      </c>
      <c r="G332" s="177" t="s">
        <v>301</v>
      </c>
      <c r="H332" s="178">
        <v>266</v>
      </c>
      <c r="I332" s="179"/>
      <c r="J332" s="180">
        <f>ROUND(I332*H332,2)</f>
        <v>0</v>
      </c>
      <c r="K332" s="176" t="s">
        <v>134</v>
      </c>
      <c r="L332" s="40"/>
      <c r="M332" s="181" t="s">
        <v>5</v>
      </c>
      <c r="N332" s="182" t="s">
        <v>40</v>
      </c>
      <c r="O332" s="41"/>
      <c r="P332" s="183">
        <f>O332*H332</f>
        <v>0</v>
      </c>
      <c r="Q332" s="183">
        <v>0</v>
      </c>
      <c r="R332" s="183">
        <f>Q332*H332</f>
        <v>0</v>
      </c>
      <c r="S332" s="183">
        <v>0</v>
      </c>
      <c r="T332" s="184">
        <f>S332*H332</f>
        <v>0</v>
      </c>
      <c r="AR332" s="23" t="s">
        <v>84</v>
      </c>
      <c r="AT332" s="23" t="s">
        <v>130</v>
      </c>
      <c r="AU332" s="23" t="s">
        <v>78</v>
      </c>
      <c r="AY332" s="23" t="s">
        <v>127</v>
      </c>
      <c r="BE332" s="185">
        <f>IF(N332="základní",J332,0)</f>
        <v>0</v>
      </c>
      <c r="BF332" s="185">
        <f>IF(N332="snížená",J332,0)</f>
        <v>0</v>
      </c>
      <c r="BG332" s="185">
        <f>IF(N332="zákl. přenesená",J332,0)</f>
        <v>0</v>
      </c>
      <c r="BH332" s="185">
        <f>IF(N332="sníž. přenesená",J332,0)</f>
        <v>0</v>
      </c>
      <c r="BI332" s="185">
        <f>IF(N332="nulová",J332,0)</f>
        <v>0</v>
      </c>
      <c r="BJ332" s="23" t="s">
        <v>74</v>
      </c>
      <c r="BK332" s="185">
        <f>ROUND(I332*H332,2)</f>
        <v>0</v>
      </c>
      <c r="BL332" s="23" t="s">
        <v>84</v>
      </c>
      <c r="BM332" s="23" t="s">
        <v>624</v>
      </c>
    </row>
    <row r="333" spans="2:65" s="11" customFormat="1">
      <c r="B333" s="186"/>
      <c r="D333" s="187" t="s">
        <v>137</v>
      </c>
      <c r="E333" s="188" t="s">
        <v>5</v>
      </c>
      <c r="F333" s="189" t="s">
        <v>625</v>
      </c>
      <c r="H333" s="190" t="s">
        <v>5</v>
      </c>
      <c r="I333" s="191"/>
      <c r="L333" s="186"/>
      <c r="M333" s="192"/>
      <c r="N333" s="193"/>
      <c r="O333" s="193"/>
      <c r="P333" s="193"/>
      <c r="Q333" s="193"/>
      <c r="R333" s="193"/>
      <c r="S333" s="193"/>
      <c r="T333" s="194"/>
      <c r="AT333" s="190" t="s">
        <v>137</v>
      </c>
      <c r="AU333" s="190" t="s">
        <v>78</v>
      </c>
      <c r="AV333" s="11" t="s">
        <v>74</v>
      </c>
      <c r="AW333" s="11" t="s">
        <v>33</v>
      </c>
      <c r="AX333" s="11" t="s">
        <v>69</v>
      </c>
      <c r="AY333" s="190" t="s">
        <v>127</v>
      </c>
    </row>
    <row r="334" spans="2:65" s="12" customFormat="1">
      <c r="B334" s="195"/>
      <c r="D334" s="187" t="s">
        <v>137</v>
      </c>
      <c r="E334" s="196" t="s">
        <v>5</v>
      </c>
      <c r="F334" s="197" t="s">
        <v>595</v>
      </c>
      <c r="H334" s="198">
        <v>266</v>
      </c>
      <c r="I334" s="199"/>
      <c r="L334" s="195"/>
      <c r="M334" s="200"/>
      <c r="N334" s="201"/>
      <c r="O334" s="201"/>
      <c r="P334" s="201"/>
      <c r="Q334" s="201"/>
      <c r="R334" s="201"/>
      <c r="S334" s="201"/>
      <c r="T334" s="202"/>
      <c r="AT334" s="196" t="s">
        <v>137</v>
      </c>
      <c r="AU334" s="196" t="s">
        <v>78</v>
      </c>
      <c r="AV334" s="12" t="s">
        <v>78</v>
      </c>
      <c r="AW334" s="12" t="s">
        <v>33</v>
      </c>
      <c r="AX334" s="12" t="s">
        <v>69</v>
      </c>
      <c r="AY334" s="196" t="s">
        <v>127</v>
      </c>
    </row>
    <row r="335" spans="2:65" s="13" customFormat="1">
      <c r="B335" s="203"/>
      <c r="D335" s="204" t="s">
        <v>137</v>
      </c>
      <c r="E335" s="205" t="s">
        <v>5</v>
      </c>
      <c r="F335" s="206" t="s">
        <v>141</v>
      </c>
      <c r="H335" s="207">
        <v>266</v>
      </c>
      <c r="I335" s="208"/>
      <c r="L335" s="203"/>
      <c r="M335" s="209"/>
      <c r="N335" s="210"/>
      <c r="O335" s="210"/>
      <c r="P335" s="210"/>
      <c r="Q335" s="210"/>
      <c r="R335" s="210"/>
      <c r="S335" s="210"/>
      <c r="T335" s="211"/>
      <c r="AT335" s="212" t="s">
        <v>137</v>
      </c>
      <c r="AU335" s="212" t="s">
        <v>78</v>
      </c>
      <c r="AV335" s="13" t="s">
        <v>84</v>
      </c>
      <c r="AW335" s="13" t="s">
        <v>33</v>
      </c>
      <c r="AX335" s="13" t="s">
        <v>74</v>
      </c>
      <c r="AY335" s="212" t="s">
        <v>127</v>
      </c>
    </row>
    <row r="336" spans="2:65" s="1" customFormat="1" ht="22.5" customHeight="1">
      <c r="B336" s="173"/>
      <c r="C336" s="174" t="s">
        <v>626</v>
      </c>
      <c r="D336" s="174" t="s">
        <v>130</v>
      </c>
      <c r="E336" s="175" t="s">
        <v>627</v>
      </c>
      <c r="F336" s="176" t="s">
        <v>628</v>
      </c>
      <c r="G336" s="177" t="s">
        <v>301</v>
      </c>
      <c r="H336" s="178">
        <v>6449</v>
      </c>
      <c r="I336" s="179"/>
      <c r="J336" s="180">
        <f>ROUND(I336*H336,2)</f>
        <v>0</v>
      </c>
      <c r="K336" s="176" t="s">
        <v>134</v>
      </c>
      <c r="L336" s="40"/>
      <c r="M336" s="181" t="s">
        <v>5</v>
      </c>
      <c r="N336" s="182" t="s">
        <v>40</v>
      </c>
      <c r="O336" s="41"/>
      <c r="P336" s="183">
        <f>O336*H336</f>
        <v>0</v>
      </c>
      <c r="Q336" s="183">
        <v>0</v>
      </c>
      <c r="R336" s="183">
        <f>Q336*H336</f>
        <v>0</v>
      </c>
      <c r="S336" s="183">
        <v>0</v>
      </c>
      <c r="T336" s="184">
        <f>S336*H336</f>
        <v>0</v>
      </c>
      <c r="AR336" s="23" t="s">
        <v>84</v>
      </c>
      <c r="AT336" s="23" t="s">
        <v>130</v>
      </c>
      <c r="AU336" s="23" t="s">
        <v>78</v>
      </c>
      <c r="AY336" s="23" t="s">
        <v>127</v>
      </c>
      <c r="BE336" s="185">
        <f>IF(N336="základní",J336,0)</f>
        <v>0</v>
      </c>
      <c r="BF336" s="185">
        <f>IF(N336="snížená",J336,0)</f>
        <v>0</v>
      </c>
      <c r="BG336" s="185">
        <f>IF(N336="zákl. přenesená",J336,0)</f>
        <v>0</v>
      </c>
      <c r="BH336" s="185">
        <f>IF(N336="sníž. přenesená",J336,0)</f>
        <v>0</v>
      </c>
      <c r="BI336" s="185">
        <f>IF(N336="nulová",J336,0)</f>
        <v>0</v>
      </c>
      <c r="BJ336" s="23" t="s">
        <v>74</v>
      </c>
      <c r="BK336" s="185">
        <f>ROUND(I336*H336,2)</f>
        <v>0</v>
      </c>
      <c r="BL336" s="23" t="s">
        <v>84</v>
      </c>
      <c r="BM336" s="23" t="s">
        <v>629</v>
      </c>
    </row>
    <row r="337" spans="2:65" s="11" customFormat="1">
      <c r="B337" s="186"/>
      <c r="D337" s="187" t="s">
        <v>137</v>
      </c>
      <c r="E337" s="188" t="s">
        <v>5</v>
      </c>
      <c r="F337" s="189" t="s">
        <v>600</v>
      </c>
      <c r="H337" s="190" t="s">
        <v>5</v>
      </c>
      <c r="I337" s="191"/>
      <c r="L337" s="186"/>
      <c r="M337" s="192"/>
      <c r="N337" s="193"/>
      <c r="O337" s="193"/>
      <c r="P337" s="193"/>
      <c r="Q337" s="193"/>
      <c r="R337" s="193"/>
      <c r="S337" s="193"/>
      <c r="T337" s="194"/>
      <c r="AT337" s="190" t="s">
        <v>137</v>
      </c>
      <c r="AU337" s="190" t="s">
        <v>78</v>
      </c>
      <c r="AV337" s="11" t="s">
        <v>74</v>
      </c>
      <c r="AW337" s="11" t="s">
        <v>33</v>
      </c>
      <c r="AX337" s="11" t="s">
        <v>69</v>
      </c>
      <c r="AY337" s="190" t="s">
        <v>127</v>
      </c>
    </row>
    <row r="338" spans="2:65" s="12" customFormat="1">
      <c r="B338" s="195"/>
      <c r="D338" s="187" t="s">
        <v>137</v>
      </c>
      <c r="E338" s="196" t="s">
        <v>5</v>
      </c>
      <c r="F338" s="197" t="s">
        <v>590</v>
      </c>
      <c r="H338" s="198">
        <v>6449</v>
      </c>
      <c r="I338" s="199"/>
      <c r="L338" s="195"/>
      <c r="M338" s="200"/>
      <c r="N338" s="201"/>
      <c r="O338" s="201"/>
      <c r="P338" s="201"/>
      <c r="Q338" s="201"/>
      <c r="R338" s="201"/>
      <c r="S338" s="201"/>
      <c r="T338" s="202"/>
      <c r="AT338" s="196" t="s">
        <v>137</v>
      </c>
      <c r="AU338" s="196" t="s">
        <v>78</v>
      </c>
      <c r="AV338" s="12" t="s">
        <v>78</v>
      </c>
      <c r="AW338" s="12" t="s">
        <v>33</v>
      </c>
      <c r="AX338" s="12" t="s">
        <v>69</v>
      </c>
      <c r="AY338" s="196" t="s">
        <v>127</v>
      </c>
    </row>
    <row r="339" spans="2:65" s="13" customFormat="1">
      <c r="B339" s="203"/>
      <c r="D339" s="204" t="s">
        <v>137</v>
      </c>
      <c r="E339" s="205" t="s">
        <v>5</v>
      </c>
      <c r="F339" s="206" t="s">
        <v>141</v>
      </c>
      <c r="H339" s="207">
        <v>6449</v>
      </c>
      <c r="I339" s="208"/>
      <c r="L339" s="203"/>
      <c r="M339" s="209"/>
      <c r="N339" s="210"/>
      <c r="O339" s="210"/>
      <c r="P339" s="210"/>
      <c r="Q339" s="210"/>
      <c r="R339" s="210"/>
      <c r="S339" s="210"/>
      <c r="T339" s="211"/>
      <c r="AT339" s="212" t="s">
        <v>137</v>
      </c>
      <c r="AU339" s="212" t="s">
        <v>78</v>
      </c>
      <c r="AV339" s="13" t="s">
        <v>84</v>
      </c>
      <c r="AW339" s="13" t="s">
        <v>33</v>
      </c>
      <c r="AX339" s="13" t="s">
        <v>74</v>
      </c>
      <c r="AY339" s="212" t="s">
        <v>127</v>
      </c>
    </row>
    <row r="340" spans="2:65" s="1" customFormat="1" ht="31.5" customHeight="1">
      <c r="B340" s="173"/>
      <c r="C340" s="174" t="s">
        <v>630</v>
      </c>
      <c r="D340" s="174" t="s">
        <v>130</v>
      </c>
      <c r="E340" s="175" t="s">
        <v>631</v>
      </c>
      <c r="F340" s="176" t="s">
        <v>632</v>
      </c>
      <c r="G340" s="177" t="s">
        <v>301</v>
      </c>
      <c r="H340" s="178">
        <v>266</v>
      </c>
      <c r="I340" s="179"/>
      <c r="J340" s="180">
        <f>ROUND(I340*H340,2)</f>
        <v>0</v>
      </c>
      <c r="K340" s="176" t="s">
        <v>134</v>
      </c>
      <c r="L340" s="40"/>
      <c r="M340" s="181" t="s">
        <v>5</v>
      </c>
      <c r="N340" s="182" t="s">
        <v>40</v>
      </c>
      <c r="O340" s="41"/>
      <c r="P340" s="183">
        <f>O340*H340</f>
        <v>0</v>
      </c>
      <c r="Q340" s="183">
        <v>0</v>
      </c>
      <c r="R340" s="183">
        <f>Q340*H340</f>
        <v>0</v>
      </c>
      <c r="S340" s="183">
        <v>0</v>
      </c>
      <c r="T340" s="184">
        <f>S340*H340</f>
        <v>0</v>
      </c>
      <c r="AR340" s="23" t="s">
        <v>84</v>
      </c>
      <c r="AT340" s="23" t="s">
        <v>130</v>
      </c>
      <c r="AU340" s="23" t="s">
        <v>78</v>
      </c>
      <c r="AY340" s="23" t="s">
        <v>127</v>
      </c>
      <c r="BE340" s="185">
        <f>IF(N340="základní",J340,0)</f>
        <v>0</v>
      </c>
      <c r="BF340" s="185">
        <f>IF(N340="snížená",J340,0)</f>
        <v>0</v>
      </c>
      <c r="BG340" s="185">
        <f>IF(N340="zákl. přenesená",J340,0)</f>
        <v>0</v>
      </c>
      <c r="BH340" s="185">
        <f>IF(N340="sníž. přenesená",J340,0)</f>
        <v>0</v>
      </c>
      <c r="BI340" s="185">
        <f>IF(N340="nulová",J340,0)</f>
        <v>0</v>
      </c>
      <c r="BJ340" s="23" t="s">
        <v>74</v>
      </c>
      <c r="BK340" s="185">
        <f>ROUND(I340*H340,2)</f>
        <v>0</v>
      </c>
      <c r="BL340" s="23" t="s">
        <v>84</v>
      </c>
      <c r="BM340" s="23" t="s">
        <v>633</v>
      </c>
    </row>
    <row r="341" spans="2:65" s="11" customFormat="1">
      <c r="B341" s="186"/>
      <c r="D341" s="187" t="s">
        <v>137</v>
      </c>
      <c r="E341" s="188" t="s">
        <v>5</v>
      </c>
      <c r="F341" s="189" t="s">
        <v>577</v>
      </c>
      <c r="H341" s="190" t="s">
        <v>5</v>
      </c>
      <c r="I341" s="191"/>
      <c r="L341" s="186"/>
      <c r="M341" s="192"/>
      <c r="N341" s="193"/>
      <c r="O341" s="193"/>
      <c r="P341" s="193"/>
      <c r="Q341" s="193"/>
      <c r="R341" s="193"/>
      <c r="S341" s="193"/>
      <c r="T341" s="194"/>
      <c r="AT341" s="190" t="s">
        <v>137</v>
      </c>
      <c r="AU341" s="190" t="s">
        <v>78</v>
      </c>
      <c r="AV341" s="11" t="s">
        <v>74</v>
      </c>
      <c r="AW341" s="11" t="s">
        <v>33</v>
      </c>
      <c r="AX341" s="11" t="s">
        <v>69</v>
      </c>
      <c r="AY341" s="190" t="s">
        <v>127</v>
      </c>
    </row>
    <row r="342" spans="2:65" s="11" customFormat="1">
      <c r="B342" s="186"/>
      <c r="D342" s="187" t="s">
        <v>137</v>
      </c>
      <c r="E342" s="188" t="s">
        <v>5</v>
      </c>
      <c r="F342" s="189" t="s">
        <v>578</v>
      </c>
      <c r="H342" s="190" t="s">
        <v>5</v>
      </c>
      <c r="I342" s="191"/>
      <c r="L342" s="186"/>
      <c r="M342" s="192"/>
      <c r="N342" s="193"/>
      <c r="O342" s="193"/>
      <c r="P342" s="193"/>
      <c r="Q342" s="193"/>
      <c r="R342" s="193"/>
      <c r="S342" s="193"/>
      <c r="T342" s="194"/>
      <c r="AT342" s="190" t="s">
        <v>137</v>
      </c>
      <c r="AU342" s="190" t="s">
        <v>78</v>
      </c>
      <c r="AV342" s="11" t="s">
        <v>74</v>
      </c>
      <c r="AW342" s="11" t="s">
        <v>33</v>
      </c>
      <c r="AX342" s="11" t="s">
        <v>69</v>
      </c>
      <c r="AY342" s="190" t="s">
        <v>127</v>
      </c>
    </row>
    <row r="343" spans="2:65" s="12" customFormat="1">
      <c r="B343" s="195"/>
      <c r="D343" s="187" t="s">
        <v>137</v>
      </c>
      <c r="E343" s="196" t="s">
        <v>5</v>
      </c>
      <c r="F343" s="197" t="s">
        <v>595</v>
      </c>
      <c r="H343" s="198">
        <v>266</v>
      </c>
      <c r="I343" s="199"/>
      <c r="L343" s="195"/>
      <c r="M343" s="200"/>
      <c r="N343" s="201"/>
      <c r="O343" s="201"/>
      <c r="P343" s="201"/>
      <c r="Q343" s="201"/>
      <c r="R343" s="201"/>
      <c r="S343" s="201"/>
      <c r="T343" s="202"/>
      <c r="AT343" s="196" t="s">
        <v>137</v>
      </c>
      <c r="AU343" s="196" t="s">
        <v>78</v>
      </c>
      <c r="AV343" s="12" t="s">
        <v>78</v>
      </c>
      <c r="AW343" s="12" t="s">
        <v>33</v>
      </c>
      <c r="AX343" s="12" t="s">
        <v>69</v>
      </c>
      <c r="AY343" s="196" t="s">
        <v>127</v>
      </c>
    </row>
    <row r="344" spans="2:65" s="13" customFormat="1">
      <c r="B344" s="203"/>
      <c r="D344" s="204" t="s">
        <v>137</v>
      </c>
      <c r="E344" s="205" t="s">
        <v>5</v>
      </c>
      <c r="F344" s="206" t="s">
        <v>141</v>
      </c>
      <c r="H344" s="207">
        <v>266</v>
      </c>
      <c r="I344" s="208"/>
      <c r="L344" s="203"/>
      <c r="M344" s="209"/>
      <c r="N344" s="210"/>
      <c r="O344" s="210"/>
      <c r="P344" s="210"/>
      <c r="Q344" s="210"/>
      <c r="R344" s="210"/>
      <c r="S344" s="210"/>
      <c r="T344" s="211"/>
      <c r="AT344" s="212" t="s">
        <v>137</v>
      </c>
      <c r="AU344" s="212" t="s">
        <v>78</v>
      </c>
      <c r="AV344" s="13" t="s">
        <v>84</v>
      </c>
      <c r="AW344" s="13" t="s">
        <v>33</v>
      </c>
      <c r="AX344" s="13" t="s">
        <v>74</v>
      </c>
      <c r="AY344" s="212" t="s">
        <v>127</v>
      </c>
    </row>
    <row r="345" spans="2:65" s="1" customFormat="1" ht="31.5" customHeight="1">
      <c r="B345" s="173"/>
      <c r="C345" s="174" t="s">
        <v>634</v>
      </c>
      <c r="D345" s="174" t="s">
        <v>130</v>
      </c>
      <c r="E345" s="175" t="s">
        <v>635</v>
      </c>
      <c r="F345" s="176" t="s">
        <v>636</v>
      </c>
      <c r="G345" s="177" t="s">
        <v>301</v>
      </c>
      <c r="H345" s="178">
        <v>6449</v>
      </c>
      <c r="I345" s="179"/>
      <c r="J345" s="180">
        <f>ROUND(I345*H345,2)</f>
        <v>0</v>
      </c>
      <c r="K345" s="176" t="s">
        <v>134</v>
      </c>
      <c r="L345" s="40"/>
      <c r="M345" s="181" t="s">
        <v>5</v>
      </c>
      <c r="N345" s="182" t="s">
        <v>40</v>
      </c>
      <c r="O345" s="41"/>
      <c r="P345" s="183">
        <f>O345*H345</f>
        <v>0</v>
      </c>
      <c r="Q345" s="183">
        <v>0</v>
      </c>
      <c r="R345" s="183">
        <f>Q345*H345</f>
        <v>0</v>
      </c>
      <c r="S345" s="183">
        <v>0</v>
      </c>
      <c r="T345" s="184">
        <f>S345*H345</f>
        <v>0</v>
      </c>
      <c r="AR345" s="23" t="s">
        <v>84</v>
      </c>
      <c r="AT345" s="23" t="s">
        <v>130</v>
      </c>
      <c r="AU345" s="23" t="s">
        <v>78</v>
      </c>
      <c r="AY345" s="23" t="s">
        <v>127</v>
      </c>
      <c r="BE345" s="185">
        <f>IF(N345="základní",J345,0)</f>
        <v>0</v>
      </c>
      <c r="BF345" s="185">
        <f>IF(N345="snížená",J345,0)</f>
        <v>0</v>
      </c>
      <c r="BG345" s="185">
        <f>IF(N345="zákl. přenesená",J345,0)</f>
        <v>0</v>
      </c>
      <c r="BH345" s="185">
        <f>IF(N345="sníž. přenesená",J345,0)</f>
        <v>0</v>
      </c>
      <c r="BI345" s="185">
        <f>IF(N345="nulová",J345,0)</f>
        <v>0</v>
      </c>
      <c r="BJ345" s="23" t="s">
        <v>74</v>
      </c>
      <c r="BK345" s="185">
        <f>ROUND(I345*H345,2)</f>
        <v>0</v>
      </c>
      <c r="BL345" s="23" t="s">
        <v>84</v>
      </c>
      <c r="BM345" s="23" t="s">
        <v>637</v>
      </c>
    </row>
    <row r="346" spans="2:65" s="11" customFormat="1">
      <c r="B346" s="186"/>
      <c r="D346" s="187" t="s">
        <v>137</v>
      </c>
      <c r="E346" s="188" t="s">
        <v>5</v>
      </c>
      <c r="F346" s="189" t="s">
        <v>577</v>
      </c>
      <c r="H346" s="190" t="s">
        <v>5</v>
      </c>
      <c r="I346" s="191"/>
      <c r="L346" s="186"/>
      <c r="M346" s="192"/>
      <c r="N346" s="193"/>
      <c r="O346" s="193"/>
      <c r="P346" s="193"/>
      <c r="Q346" s="193"/>
      <c r="R346" s="193"/>
      <c r="S346" s="193"/>
      <c r="T346" s="194"/>
      <c r="AT346" s="190" t="s">
        <v>137</v>
      </c>
      <c r="AU346" s="190" t="s">
        <v>78</v>
      </c>
      <c r="AV346" s="11" t="s">
        <v>74</v>
      </c>
      <c r="AW346" s="11" t="s">
        <v>33</v>
      </c>
      <c r="AX346" s="11" t="s">
        <v>69</v>
      </c>
      <c r="AY346" s="190" t="s">
        <v>127</v>
      </c>
    </row>
    <row r="347" spans="2:65" s="11" customFormat="1">
      <c r="B347" s="186"/>
      <c r="D347" s="187" t="s">
        <v>137</v>
      </c>
      <c r="E347" s="188" t="s">
        <v>5</v>
      </c>
      <c r="F347" s="189" t="s">
        <v>600</v>
      </c>
      <c r="H347" s="190" t="s">
        <v>5</v>
      </c>
      <c r="I347" s="191"/>
      <c r="L347" s="186"/>
      <c r="M347" s="192"/>
      <c r="N347" s="193"/>
      <c r="O347" s="193"/>
      <c r="P347" s="193"/>
      <c r="Q347" s="193"/>
      <c r="R347" s="193"/>
      <c r="S347" s="193"/>
      <c r="T347" s="194"/>
      <c r="AT347" s="190" t="s">
        <v>137</v>
      </c>
      <c r="AU347" s="190" t="s">
        <v>78</v>
      </c>
      <c r="AV347" s="11" t="s">
        <v>74</v>
      </c>
      <c r="AW347" s="11" t="s">
        <v>33</v>
      </c>
      <c r="AX347" s="11" t="s">
        <v>69</v>
      </c>
      <c r="AY347" s="190" t="s">
        <v>127</v>
      </c>
    </row>
    <row r="348" spans="2:65" s="12" customFormat="1">
      <c r="B348" s="195"/>
      <c r="D348" s="187" t="s">
        <v>137</v>
      </c>
      <c r="E348" s="196" t="s">
        <v>5</v>
      </c>
      <c r="F348" s="197" t="s">
        <v>590</v>
      </c>
      <c r="H348" s="198">
        <v>6449</v>
      </c>
      <c r="I348" s="199"/>
      <c r="L348" s="195"/>
      <c r="M348" s="200"/>
      <c r="N348" s="201"/>
      <c r="O348" s="201"/>
      <c r="P348" s="201"/>
      <c r="Q348" s="201"/>
      <c r="R348" s="201"/>
      <c r="S348" s="201"/>
      <c r="T348" s="202"/>
      <c r="AT348" s="196" t="s">
        <v>137</v>
      </c>
      <c r="AU348" s="196" t="s">
        <v>78</v>
      </c>
      <c r="AV348" s="12" t="s">
        <v>78</v>
      </c>
      <c r="AW348" s="12" t="s">
        <v>33</v>
      </c>
      <c r="AX348" s="12" t="s">
        <v>69</v>
      </c>
      <c r="AY348" s="196" t="s">
        <v>127</v>
      </c>
    </row>
    <row r="349" spans="2:65" s="13" customFormat="1">
      <c r="B349" s="203"/>
      <c r="D349" s="204" t="s">
        <v>137</v>
      </c>
      <c r="E349" s="205" t="s">
        <v>5</v>
      </c>
      <c r="F349" s="206" t="s">
        <v>141</v>
      </c>
      <c r="H349" s="207">
        <v>6449</v>
      </c>
      <c r="I349" s="208"/>
      <c r="L349" s="203"/>
      <c r="M349" s="209"/>
      <c r="N349" s="210"/>
      <c r="O349" s="210"/>
      <c r="P349" s="210"/>
      <c r="Q349" s="210"/>
      <c r="R349" s="210"/>
      <c r="S349" s="210"/>
      <c r="T349" s="211"/>
      <c r="AT349" s="212" t="s">
        <v>137</v>
      </c>
      <c r="AU349" s="212" t="s">
        <v>78</v>
      </c>
      <c r="AV349" s="13" t="s">
        <v>84</v>
      </c>
      <c r="AW349" s="13" t="s">
        <v>33</v>
      </c>
      <c r="AX349" s="13" t="s">
        <v>74</v>
      </c>
      <c r="AY349" s="212" t="s">
        <v>127</v>
      </c>
    </row>
    <row r="350" spans="2:65" s="1" customFormat="1" ht="31.5" customHeight="1">
      <c r="B350" s="173"/>
      <c r="C350" s="174" t="s">
        <v>638</v>
      </c>
      <c r="D350" s="174" t="s">
        <v>130</v>
      </c>
      <c r="E350" s="175" t="s">
        <v>639</v>
      </c>
      <c r="F350" s="176" t="s">
        <v>640</v>
      </c>
      <c r="G350" s="177" t="s">
        <v>301</v>
      </c>
      <c r="H350" s="178">
        <v>1</v>
      </c>
      <c r="I350" s="179"/>
      <c r="J350" s="180">
        <f>ROUND(I350*H350,2)</f>
        <v>0</v>
      </c>
      <c r="K350" s="176" t="s">
        <v>134</v>
      </c>
      <c r="L350" s="40"/>
      <c r="M350" s="181" t="s">
        <v>5</v>
      </c>
      <c r="N350" s="182" t="s">
        <v>40</v>
      </c>
      <c r="O350" s="41"/>
      <c r="P350" s="183">
        <f>O350*H350</f>
        <v>0</v>
      </c>
      <c r="Q350" s="183">
        <v>0.52320999999999995</v>
      </c>
      <c r="R350" s="183">
        <f>Q350*H350</f>
        <v>0.52320999999999995</v>
      </c>
      <c r="S350" s="183">
        <v>0</v>
      </c>
      <c r="T350" s="184">
        <f>S350*H350</f>
        <v>0</v>
      </c>
      <c r="AR350" s="23" t="s">
        <v>84</v>
      </c>
      <c r="AT350" s="23" t="s">
        <v>130</v>
      </c>
      <c r="AU350" s="23" t="s">
        <v>78</v>
      </c>
      <c r="AY350" s="23" t="s">
        <v>127</v>
      </c>
      <c r="BE350" s="185">
        <f>IF(N350="základní",J350,0)</f>
        <v>0</v>
      </c>
      <c r="BF350" s="185">
        <f>IF(N350="snížená",J350,0)</f>
        <v>0</v>
      </c>
      <c r="BG350" s="185">
        <f>IF(N350="zákl. přenesená",J350,0)</f>
        <v>0</v>
      </c>
      <c r="BH350" s="185">
        <f>IF(N350="sníž. přenesená",J350,0)</f>
        <v>0</v>
      </c>
      <c r="BI350" s="185">
        <f>IF(N350="nulová",J350,0)</f>
        <v>0</v>
      </c>
      <c r="BJ350" s="23" t="s">
        <v>74</v>
      </c>
      <c r="BK350" s="185">
        <f>ROUND(I350*H350,2)</f>
        <v>0</v>
      </c>
      <c r="BL350" s="23" t="s">
        <v>84</v>
      </c>
      <c r="BM350" s="23" t="s">
        <v>641</v>
      </c>
    </row>
    <row r="351" spans="2:65" s="11" customFormat="1">
      <c r="B351" s="186"/>
      <c r="D351" s="187" t="s">
        <v>137</v>
      </c>
      <c r="E351" s="188" t="s">
        <v>5</v>
      </c>
      <c r="F351" s="189" t="s">
        <v>642</v>
      </c>
      <c r="H351" s="190" t="s">
        <v>5</v>
      </c>
      <c r="I351" s="191"/>
      <c r="L351" s="186"/>
      <c r="M351" s="192"/>
      <c r="N351" s="193"/>
      <c r="O351" s="193"/>
      <c r="P351" s="193"/>
      <c r="Q351" s="193"/>
      <c r="R351" s="193"/>
      <c r="S351" s="193"/>
      <c r="T351" s="194"/>
      <c r="AT351" s="190" t="s">
        <v>137</v>
      </c>
      <c r="AU351" s="190" t="s">
        <v>78</v>
      </c>
      <c r="AV351" s="11" t="s">
        <v>74</v>
      </c>
      <c r="AW351" s="11" t="s">
        <v>33</v>
      </c>
      <c r="AX351" s="11" t="s">
        <v>69</v>
      </c>
      <c r="AY351" s="190" t="s">
        <v>127</v>
      </c>
    </row>
    <row r="352" spans="2:65" s="12" customFormat="1">
      <c r="B352" s="195"/>
      <c r="D352" s="187" t="s">
        <v>137</v>
      </c>
      <c r="E352" s="196" t="s">
        <v>5</v>
      </c>
      <c r="F352" s="197" t="s">
        <v>643</v>
      </c>
      <c r="H352" s="198">
        <v>1</v>
      </c>
      <c r="I352" s="199"/>
      <c r="L352" s="195"/>
      <c r="M352" s="200"/>
      <c r="N352" s="201"/>
      <c r="O352" s="201"/>
      <c r="P352" s="201"/>
      <c r="Q352" s="201"/>
      <c r="R352" s="201"/>
      <c r="S352" s="201"/>
      <c r="T352" s="202"/>
      <c r="AT352" s="196" t="s">
        <v>137</v>
      </c>
      <c r="AU352" s="196" t="s">
        <v>78</v>
      </c>
      <c r="AV352" s="12" t="s">
        <v>78</v>
      </c>
      <c r="AW352" s="12" t="s">
        <v>33</v>
      </c>
      <c r="AX352" s="12" t="s">
        <v>69</v>
      </c>
      <c r="AY352" s="196" t="s">
        <v>127</v>
      </c>
    </row>
    <row r="353" spans="2:65" s="13" customFormat="1">
      <c r="B353" s="203"/>
      <c r="D353" s="187" t="s">
        <v>137</v>
      </c>
      <c r="E353" s="216" t="s">
        <v>5</v>
      </c>
      <c r="F353" s="217" t="s">
        <v>141</v>
      </c>
      <c r="H353" s="218">
        <v>1</v>
      </c>
      <c r="I353" s="208"/>
      <c r="L353" s="203"/>
      <c r="M353" s="209"/>
      <c r="N353" s="210"/>
      <c r="O353" s="210"/>
      <c r="P353" s="210"/>
      <c r="Q353" s="210"/>
      <c r="R353" s="210"/>
      <c r="S353" s="210"/>
      <c r="T353" s="211"/>
      <c r="AT353" s="212" t="s">
        <v>137</v>
      </c>
      <c r="AU353" s="212" t="s">
        <v>78</v>
      </c>
      <c r="AV353" s="13" t="s">
        <v>84</v>
      </c>
      <c r="AW353" s="13" t="s">
        <v>33</v>
      </c>
      <c r="AX353" s="13" t="s">
        <v>74</v>
      </c>
      <c r="AY353" s="212" t="s">
        <v>127</v>
      </c>
    </row>
    <row r="354" spans="2:65" s="10" customFormat="1" ht="29.85" customHeight="1">
      <c r="B354" s="159"/>
      <c r="D354" s="170" t="s">
        <v>68</v>
      </c>
      <c r="E354" s="171" t="s">
        <v>188</v>
      </c>
      <c r="F354" s="171" t="s">
        <v>644</v>
      </c>
      <c r="I354" s="162"/>
      <c r="J354" s="172">
        <f>BK354</f>
        <v>0</v>
      </c>
      <c r="L354" s="159"/>
      <c r="M354" s="164"/>
      <c r="N354" s="165"/>
      <c r="O354" s="165"/>
      <c r="P354" s="166">
        <f>SUM(P355:P458)</f>
        <v>0</v>
      </c>
      <c r="Q354" s="165"/>
      <c r="R354" s="166">
        <f>SUM(R355:R458)</f>
        <v>23.452696260000003</v>
      </c>
      <c r="S354" s="165"/>
      <c r="T354" s="167">
        <f>SUM(T355:T458)</f>
        <v>0</v>
      </c>
      <c r="AR354" s="160" t="s">
        <v>74</v>
      </c>
      <c r="AT354" s="168" t="s">
        <v>68</v>
      </c>
      <c r="AU354" s="168" t="s">
        <v>74</v>
      </c>
      <c r="AY354" s="160" t="s">
        <v>127</v>
      </c>
      <c r="BK354" s="169">
        <f>SUM(BK355:BK458)</f>
        <v>0</v>
      </c>
    </row>
    <row r="355" spans="2:65" s="1" customFormat="1" ht="22.5" customHeight="1">
      <c r="B355" s="173"/>
      <c r="C355" s="174" t="s">
        <v>645</v>
      </c>
      <c r="D355" s="174" t="s">
        <v>130</v>
      </c>
      <c r="E355" s="175" t="s">
        <v>646</v>
      </c>
      <c r="F355" s="176" t="s">
        <v>647</v>
      </c>
      <c r="G355" s="177" t="s">
        <v>232</v>
      </c>
      <c r="H355" s="178">
        <v>2</v>
      </c>
      <c r="I355" s="179"/>
      <c r="J355" s="180">
        <f>ROUND(I355*H355,2)</f>
        <v>0</v>
      </c>
      <c r="K355" s="176" t="s">
        <v>1554</v>
      </c>
      <c r="L355" s="40"/>
      <c r="M355" s="181" t="s">
        <v>5</v>
      </c>
      <c r="N355" s="182" t="s">
        <v>40</v>
      </c>
      <c r="O355" s="41"/>
      <c r="P355" s="183">
        <f>O355*H355</f>
        <v>0</v>
      </c>
      <c r="Q355" s="183">
        <v>0</v>
      </c>
      <c r="R355" s="183">
        <f>Q355*H355</f>
        <v>0</v>
      </c>
      <c r="S355" s="183">
        <v>0</v>
      </c>
      <c r="T355" s="184">
        <f>S355*H355</f>
        <v>0</v>
      </c>
      <c r="AR355" s="23" t="s">
        <v>84</v>
      </c>
      <c r="AT355" s="23" t="s">
        <v>130</v>
      </c>
      <c r="AU355" s="23" t="s">
        <v>78</v>
      </c>
      <c r="AY355" s="23" t="s">
        <v>127</v>
      </c>
      <c r="BE355" s="185">
        <f>IF(N355="základní",J355,0)</f>
        <v>0</v>
      </c>
      <c r="BF355" s="185">
        <f>IF(N355="snížená",J355,0)</f>
        <v>0</v>
      </c>
      <c r="BG355" s="185">
        <f>IF(N355="zákl. přenesená",J355,0)</f>
        <v>0</v>
      </c>
      <c r="BH355" s="185">
        <f>IF(N355="sníž. přenesená",J355,0)</f>
        <v>0</v>
      </c>
      <c r="BI355" s="185">
        <f>IF(N355="nulová",J355,0)</f>
        <v>0</v>
      </c>
      <c r="BJ355" s="23" t="s">
        <v>74</v>
      </c>
      <c r="BK355" s="185">
        <f>ROUND(I355*H355,2)</f>
        <v>0</v>
      </c>
      <c r="BL355" s="23" t="s">
        <v>84</v>
      </c>
      <c r="BM355" s="23" t="s">
        <v>648</v>
      </c>
    </row>
    <row r="356" spans="2:65" s="1" customFormat="1" ht="22.5" customHeight="1">
      <c r="B356" s="173"/>
      <c r="C356" s="174" t="s">
        <v>649</v>
      </c>
      <c r="D356" s="174" t="s">
        <v>130</v>
      </c>
      <c r="E356" s="175" t="s">
        <v>650</v>
      </c>
      <c r="F356" s="176" t="s">
        <v>651</v>
      </c>
      <c r="G356" s="177" t="s">
        <v>232</v>
      </c>
      <c r="H356" s="178">
        <v>3</v>
      </c>
      <c r="I356" s="179"/>
      <c r="J356" s="180">
        <f>ROUND(I356*H356,2)</f>
        <v>0</v>
      </c>
      <c r="K356" s="176" t="s">
        <v>1554</v>
      </c>
      <c r="L356" s="40"/>
      <c r="M356" s="181" t="s">
        <v>5</v>
      </c>
      <c r="N356" s="182" t="s">
        <v>40</v>
      </c>
      <c r="O356" s="41"/>
      <c r="P356" s="183">
        <f>O356*H356</f>
        <v>0</v>
      </c>
      <c r="Q356" s="183">
        <v>0</v>
      </c>
      <c r="R356" s="183">
        <f>Q356*H356</f>
        <v>0</v>
      </c>
      <c r="S356" s="183">
        <v>0</v>
      </c>
      <c r="T356" s="184">
        <f>S356*H356</f>
        <v>0</v>
      </c>
      <c r="AR356" s="23" t="s">
        <v>84</v>
      </c>
      <c r="AT356" s="23" t="s">
        <v>130</v>
      </c>
      <c r="AU356" s="23" t="s">
        <v>78</v>
      </c>
      <c r="AY356" s="23" t="s">
        <v>127</v>
      </c>
      <c r="BE356" s="185">
        <f>IF(N356="základní",J356,0)</f>
        <v>0</v>
      </c>
      <c r="BF356" s="185">
        <f>IF(N356="snížená",J356,0)</f>
        <v>0</v>
      </c>
      <c r="BG356" s="185">
        <f>IF(N356="zákl. přenesená",J356,0)</f>
        <v>0</v>
      </c>
      <c r="BH356" s="185">
        <f>IF(N356="sníž. přenesená",J356,0)</f>
        <v>0</v>
      </c>
      <c r="BI356" s="185">
        <f>IF(N356="nulová",J356,0)</f>
        <v>0</v>
      </c>
      <c r="BJ356" s="23" t="s">
        <v>74</v>
      </c>
      <c r="BK356" s="185">
        <f>ROUND(I356*H356,2)</f>
        <v>0</v>
      </c>
      <c r="BL356" s="23" t="s">
        <v>84</v>
      </c>
      <c r="BM356" s="23" t="s">
        <v>652</v>
      </c>
    </row>
    <row r="357" spans="2:65" s="1" customFormat="1" ht="22.5" customHeight="1">
      <c r="B357" s="173"/>
      <c r="C357" s="174" t="s">
        <v>653</v>
      </c>
      <c r="D357" s="174" t="s">
        <v>130</v>
      </c>
      <c r="E357" s="175" t="s">
        <v>654</v>
      </c>
      <c r="F357" s="176" t="s">
        <v>655</v>
      </c>
      <c r="G357" s="177" t="s">
        <v>144</v>
      </c>
      <c r="H357" s="178">
        <v>87</v>
      </c>
      <c r="I357" s="179"/>
      <c r="J357" s="180">
        <f>ROUND(I357*H357,2)</f>
        <v>0</v>
      </c>
      <c r="K357" s="176" t="s">
        <v>1554</v>
      </c>
      <c r="L357" s="40"/>
      <c r="M357" s="181" t="s">
        <v>5</v>
      </c>
      <c r="N357" s="182" t="s">
        <v>40</v>
      </c>
      <c r="O357" s="41"/>
      <c r="P357" s="183">
        <f>O357*H357</f>
        <v>0</v>
      </c>
      <c r="Q357" s="183">
        <v>0</v>
      </c>
      <c r="R357" s="183">
        <f>Q357*H357</f>
        <v>0</v>
      </c>
      <c r="S357" s="183">
        <v>0</v>
      </c>
      <c r="T357" s="184">
        <f>S357*H357</f>
        <v>0</v>
      </c>
      <c r="AR357" s="23" t="s">
        <v>84</v>
      </c>
      <c r="AT357" s="23" t="s">
        <v>130</v>
      </c>
      <c r="AU357" s="23" t="s">
        <v>78</v>
      </c>
      <c r="AY357" s="23" t="s">
        <v>127</v>
      </c>
      <c r="BE357" s="185">
        <f>IF(N357="základní",J357,0)</f>
        <v>0</v>
      </c>
      <c r="BF357" s="185">
        <f>IF(N357="snížená",J357,0)</f>
        <v>0</v>
      </c>
      <c r="BG357" s="185">
        <f>IF(N357="zákl. přenesená",J357,0)</f>
        <v>0</v>
      </c>
      <c r="BH357" s="185">
        <f>IF(N357="sníž. přenesená",J357,0)</f>
        <v>0</v>
      </c>
      <c r="BI357" s="185">
        <f>IF(N357="nulová",J357,0)</f>
        <v>0</v>
      </c>
      <c r="BJ357" s="23" t="s">
        <v>74</v>
      </c>
      <c r="BK357" s="185">
        <f>ROUND(I357*H357,2)</f>
        <v>0</v>
      </c>
      <c r="BL357" s="23" t="s">
        <v>84</v>
      </c>
      <c r="BM357" s="23" t="s">
        <v>656</v>
      </c>
    </row>
    <row r="358" spans="2:65" s="1" customFormat="1" ht="22.5" customHeight="1">
      <c r="B358" s="173"/>
      <c r="C358" s="174" t="s">
        <v>657</v>
      </c>
      <c r="D358" s="174" t="s">
        <v>130</v>
      </c>
      <c r="E358" s="175" t="s">
        <v>658</v>
      </c>
      <c r="F358" s="176" t="s">
        <v>659</v>
      </c>
      <c r="G358" s="177" t="s">
        <v>232</v>
      </c>
      <c r="H358" s="178">
        <v>1</v>
      </c>
      <c r="I358" s="179"/>
      <c r="J358" s="180">
        <f>ROUND(I358*H358,2)</f>
        <v>0</v>
      </c>
      <c r="K358" s="176" t="s">
        <v>1554</v>
      </c>
      <c r="L358" s="40"/>
      <c r="M358" s="181" t="s">
        <v>5</v>
      </c>
      <c r="N358" s="182" t="s">
        <v>40</v>
      </c>
      <c r="O358" s="41"/>
      <c r="P358" s="183">
        <f>O358*H358</f>
        <v>0</v>
      </c>
      <c r="Q358" s="183">
        <v>0</v>
      </c>
      <c r="R358" s="183">
        <f>Q358*H358</f>
        <v>0</v>
      </c>
      <c r="S358" s="183">
        <v>0</v>
      </c>
      <c r="T358" s="184">
        <f>S358*H358</f>
        <v>0</v>
      </c>
      <c r="AR358" s="23" t="s">
        <v>84</v>
      </c>
      <c r="AT358" s="23" t="s">
        <v>130</v>
      </c>
      <c r="AU358" s="23" t="s">
        <v>78</v>
      </c>
      <c r="AY358" s="23" t="s">
        <v>127</v>
      </c>
      <c r="BE358" s="185">
        <f>IF(N358="základní",J358,0)</f>
        <v>0</v>
      </c>
      <c r="BF358" s="185">
        <f>IF(N358="snížená",J358,0)</f>
        <v>0</v>
      </c>
      <c r="BG358" s="185">
        <f>IF(N358="zákl. přenesená",J358,0)</f>
        <v>0</v>
      </c>
      <c r="BH358" s="185">
        <f>IF(N358="sníž. přenesená",J358,0)</f>
        <v>0</v>
      </c>
      <c r="BI358" s="185">
        <f>IF(N358="nulová",J358,0)</f>
        <v>0</v>
      </c>
      <c r="BJ358" s="23" t="s">
        <v>74</v>
      </c>
      <c r="BK358" s="185">
        <f>ROUND(I358*H358,2)</f>
        <v>0</v>
      </c>
      <c r="BL358" s="23" t="s">
        <v>84</v>
      </c>
      <c r="BM358" s="23" t="s">
        <v>660</v>
      </c>
    </row>
    <row r="359" spans="2:65" s="11" customFormat="1">
      <c r="B359" s="186"/>
      <c r="D359" s="187" t="s">
        <v>137</v>
      </c>
      <c r="E359" s="188" t="s">
        <v>5</v>
      </c>
      <c r="F359" s="189" t="s">
        <v>661</v>
      </c>
      <c r="H359" s="190" t="s">
        <v>5</v>
      </c>
      <c r="I359" s="191"/>
      <c r="L359" s="186"/>
      <c r="M359" s="192"/>
      <c r="N359" s="193"/>
      <c r="O359" s="193"/>
      <c r="P359" s="193"/>
      <c r="Q359" s="193"/>
      <c r="R359" s="193"/>
      <c r="S359" s="193"/>
      <c r="T359" s="194"/>
      <c r="AT359" s="190" t="s">
        <v>137</v>
      </c>
      <c r="AU359" s="190" t="s">
        <v>78</v>
      </c>
      <c r="AV359" s="11" t="s">
        <v>74</v>
      </c>
      <c r="AW359" s="11" t="s">
        <v>33</v>
      </c>
      <c r="AX359" s="11" t="s">
        <v>69</v>
      </c>
      <c r="AY359" s="190" t="s">
        <v>127</v>
      </c>
    </row>
    <row r="360" spans="2:65" s="11" customFormat="1">
      <c r="B360" s="186"/>
      <c r="D360" s="187" t="s">
        <v>137</v>
      </c>
      <c r="E360" s="188" t="s">
        <v>5</v>
      </c>
      <c r="F360" s="189" t="s">
        <v>662</v>
      </c>
      <c r="H360" s="190" t="s">
        <v>5</v>
      </c>
      <c r="I360" s="191"/>
      <c r="L360" s="186"/>
      <c r="M360" s="192"/>
      <c r="N360" s="193"/>
      <c r="O360" s="193"/>
      <c r="P360" s="193"/>
      <c r="Q360" s="193"/>
      <c r="R360" s="193"/>
      <c r="S360" s="193"/>
      <c r="T360" s="194"/>
      <c r="AT360" s="190" t="s">
        <v>137</v>
      </c>
      <c r="AU360" s="190" t="s">
        <v>78</v>
      </c>
      <c r="AV360" s="11" t="s">
        <v>74</v>
      </c>
      <c r="AW360" s="11" t="s">
        <v>33</v>
      </c>
      <c r="AX360" s="11" t="s">
        <v>69</v>
      </c>
      <c r="AY360" s="190" t="s">
        <v>127</v>
      </c>
    </row>
    <row r="361" spans="2:65" s="12" customFormat="1">
      <c r="B361" s="195"/>
      <c r="D361" s="187" t="s">
        <v>137</v>
      </c>
      <c r="E361" s="196" t="s">
        <v>5</v>
      </c>
      <c r="F361" s="197" t="s">
        <v>74</v>
      </c>
      <c r="H361" s="198">
        <v>1</v>
      </c>
      <c r="I361" s="199"/>
      <c r="L361" s="195"/>
      <c r="M361" s="200"/>
      <c r="N361" s="201"/>
      <c r="O361" s="201"/>
      <c r="P361" s="201"/>
      <c r="Q361" s="201"/>
      <c r="R361" s="201"/>
      <c r="S361" s="201"/>
      <c r="T361" s="202"/>
      <c r="AT361" s="196" t="s">
        <v>137</v>
      </c>
      <c r="AU361" s="196" t="s">
        <v>78</v>
      </c>
      <c r="AV361" s="12" t="s">
        <v>78</v>
      </c>
      <c r="AW361" s="12" t="s">
        <v>33</v>
      </c>
      <c r="AX361" s="12" t="s">
        <v>69</v>
      </c>
      <c r="AY361" s="196" t="s">
        <v>127</v>
      </c>
    </row>
    <row r="362" spans="2:65" s="13" customFormat="1">
      <c r="B362" s="203"/>
      <c r="D362" s="204" t="s">
        <v>137</v>
      </c>
      <c r="E362" s="205" t="s">
        <v>5</v>
      </c>
      <c r="F362" s="206" t="s">
        <v>141</v>
      </c>
      <c r="H362" s="207">
        <v>1</v>
      </c>
      <c r="I362" s="208"/>
      <c r="L362" s="203"/>
      <c r="M362" s="209"/>
      <c r="N362" s="210"/>
      <c r="O362" s="210"/>
      <c r="P362" s="210"/>
      <c r="Q362" s="210"/>
      <c r="R362" s="210"/>
      <c r="S362" s="210"/>
      <c r="T362" s="211"/>
      <c r="AT362" s="212" t="s">
        <v>137</v>
      </c>
      <c r="AU362" s="212" t="s">
        <v>78</v>
      </c>
      <c r="AV362" s="13" t="s">
        <v>84</v>
      </c>
      <c r="AW362" s="13" t="s">
        <v>33</v>
      </c>
      <c r="AX362" s="13" t="s">
        <v>74</v>
      </c>
      <c r="AY362" s="212" t="s">
        <v>127</v>
      </c>
    </row>
    <row r="363" spans="2:65" s="1" customFormat="1" ht="31.5" customHeight="1">
      <c r="B363" s="173"/>
      <c r="C363" s="174" t="s">
        <v>663</v>
      </c>
      <c r="D363" s="174" t="s">
        <v>130</v>
      </c>
      <c r="E363" s="175" t="s">
        <v>664</v>
      </c>
      <c r="F363" s="176" t="s">
        <v>665</v>
      </c>
      <c r="G363" s="177" t="s">
        <v>144</v>
      </c>
      <c r="H363" s="178">
        <v>2.33</v>
      </c>
      <c r="I363" s="179"/>
      <c r="J363" s="180">
        <f>ROUND(I363*H363,2)</f>
        <v>0</v>
      </c>
      <c r="K363" s="176" t="s">
        <v>134</v>
      </c>
      <c r="L363" s="40"/>
      <c r="M363" s="181" t="s">
        <v>5</v>
      </c>
      <c r="N363" s="182" t="s">
        <v>40</v>
      </c>
      <c r="O363" s="41"/>
      <c r="P363" s="183">
        <f>O363*H363</f>
        <v>0</v>
      </c>
      <c r="Q363" s="183">
        <v>1.0000000000000001E-5</v>
      </c>
      <c r="R363" s="183">
        <f>Q363*H363</f>
        <v>2.3300000000000004E-5</v>
      </c>
      <c r="S363" s="183">
        <v>0</v>
      </c>
      <c r="T363" s="184">
        <f>S363*H363</f>
        <v>0</v>
      </c>
      <c r="AR363" s="23" t="s">
        <v>84</v>
      </c>
      <c r="AT363" s="23" t="s">
        <v>130</v>
      </c>
      <c r="AU363" s="23" t="s">
        <v>78</v>
      </c>
      <c r="AY363" s="23" t="s">
        <v>127</v>
      </c>
      <c r="BE363" s="185">
        <f>IF(N363="základní",J363,0)</f>
        <v>0</v>
      </c>
      <c r="BF363" s="185">
        <f>IF(N363="snížená",J363,0)</f>
        <v>0</v>
      </c>
      <c r="BG363" s="185">
        <f>IF(N363="zákl. přenesená",J363,0)</f>
        <v>0</v>
      </c>
      <c r="BH363" s="185">
        <f>IF(N363="sníž. přenesená",J363,0)</f>
        <v>0</v>
      </c>
      <c r="BI363" s="185">
        <f>IF(N363="nulová",J363,0)</f>
        <v>0</v>
      </c>
      <c r="BJ363" s="23" t="s">
        <v>74</v>
      </c>
      <c r="BK363" s="185">
        <f>ROUND(I363*H363,2)</f>
        <v>0</v>
      </c>
      <c r="BL363" s="23" t="s">
        <v>84</v>
      </c>
      <c r="BM363" s="23" t="s">
        <v>666</v>
      </c>
    </row>
    <row r="364" spans="2:65" s="11" customFormat="1">
      <c r="B364" s="186"/>
      <c r="D364" s="187" t="s">
        <v>137</v>
      </c>
      <c r="E364" s="188" t="s">
        <v>5</v>
      </c>
      <c r="F364" s="189" t="s">
        <v>667</v>
      </c>
      <c r="H364" s="190" t="s">
        <v>5</v>
      </c>
      <c r="I364" s="191"/>
      <c r="L364" s="186"/>
      <c r="M364" s="192"/>
      <c r="N364" s="193"/>
      <c r="O364" s="193"/>
      <c r="P364" s="193"/>
      <c r="Q364" s="193"/>
      <c r="R364" s="193"/>
      <c r="S364" s="193"/>
      <c r="T364" s="194"/>
      <c r="AT364" s="190" t="s">
        <v>137</v>
      </c>
      <c r="AU364" s="190" t="s">
        <v>78</v>
      </c>
      <c r="AV364" s="11" t="s">
        <v>74</v>
      </c>
      <c r="AW364" s="11" t="s">
        <v>33</v>
      </c>
      <c r="AX364" s="11" t="s">
        <v>69</v>
      </c>
      <c r="AY364" s="190" t="s">
        <v>127</v>
      </c>
    </row>
    <row r="365" spans="2:65" s="12" customFormat="1">
      <c r="B365" s="195"/>
      <c r="D365" s="187" t="s">
        <v>137</v>
      </c>
      <c r="E365" s="196" t="s">
        <v>5</v>
      </c>
      <c r="F365" s="197" t="s">
        <v>668</v>
      </c>
      <c r="H365" s="198">
        <v>2.33</v>
      </c>
      <c r="I365" s="199"/>
      <c r="L365" s="195"/>
      <c r="M365" s="200"/>
      <c r="N365" s="201"/>
      <c r="O365" s="201"/>
      <c r="P365" s="201"/>
      <c r="Q365" s="201"/>
      <c r="R365" s="201"/>
      <c r="S365" s="201"/>
      <c r="T365" s="202"/>
      <c r="AT365" s="196" t="s">
        <v>137</v>
      </c>
      <c r="AU365" s="196" t="s">
        <v>78</v>
      </c>
      <c r="AV365" s="12" t="s">
        <v>78</v>
      </c>
      <c r="AW365" s="12" t="s">
        <v>33</v>
      </c>
      <c r="AX365" s="12" t="s">
        <v>69</v>
      </c>
      <c r="AY365" s="196" t="s">
        <v>127</v>
      </c>
    </row>
    <row r="366" spans="2:65" s="13" customFormat="1">
      <c r="B366" s="203"/>
      <c r="D366" s="204" t="s">
        <v>137</v>
      </c>
      <c r="E366" s="205" t="s">
        <v>5</v>
      </c>
      <c r="F366" s="206" t="s">
        <v>141</v>
      </c>
      <c r="H366" s="207">
        <v>2.33</v>
      </c>
      <c r="I366" s="208"/>
      <c r="L366" s="203"/>
      <c r="M366" s="209"/>
      <c r="N366" s="210"/>
      <c r="O366" s="210"/>
      <c r="P366" s="210"/>
      <c r="Q366" s="210"/>
      <c r="R366" s="210"/>
      <c r="S366" s="210"/>
      <c r="T366" s="211"/>
      <c r="AT366" s="212" t="s">
        <v>137</v>
      </c>
      <c r="AU366" s="212" t="s">
        <v>78</v>
      </c>
      <c r="AV366" s="13" t="s">
        <v>84</v>
      </c>
      <c r="AW366" s="13" t="s">
        <v>33</v>
      </c>
      <c r="AX366" s="13" t="s">
        <v>74</v>
      </c>
      <c r="AY366" s="212" t="s">
        <v>127</v>
      </c>
    </row>
    <row r="367" spans="2:65" s="1" customFormat="1" ht="22.5" customHeight="1">
      <c r="B367" s="173"/>
      <c r="C367" s="222" t="s">
        <v>669</v>
      </c>
      <c r="D367" s="222" t="s">
        <v>439</v>
      </c>
      <c r="E367" s="223" t="s">
        <v>670</v>
      </c>
      <c r="F367" s="224" t="s">
        <v>671</v>
      </c>
      <c r="G367" s="225" t="s">
        <v>672</v>
      </c>
      <c r="H367" s="226">
        <v>3</v>
      </c>
      <c r="I367" s="227"/>
      <c r="J367" s="228">
        <f>ROUND(I367*H367,2)</f>
        <v>0</v>
      </c>
      <c r="K367" s="224" t="s">
        <v>134</v>
      </c>
      <c r="L367" s="229"/>
      <c r="M367" s="230" t="s">
        <v>5</v>
      </c>
      <c r="N367" s="231" t="s">
        <v>40</v>
      </c>
      <c r="O367" s="41"/>
      <c r="P367" s="183">
        <f>O367*H367</f>
        <v>0</v>
      </c>
      <c r="Q367" s="183">
        <v>2.1900000000000001E-3</v>
      </c>
      <c r="R367" s="183">
        <f>Q367*H367</f>
        <v>6.5700000000000003E-3</v>
      </c>
      <c r="S367" s="183">
        <v>0</v>
      </c>
      <c r="T367" s="184">
        <f>S367*H367</f>
        <v>0</v>
      </c>
      <c r="AR367" s="23" t="s">
        <v>188</v>
      </c>
      <c r="AT367" s="23" t="s">
        <v>439</v>
      </c>
      <c r="AU367" s="23" t="s">
        <v>78</v>
      </c>
      <c r="AY367" s="23" t="s">
        <v>127</v>
      </c>
      <c r="BE367" s="185">
        <f>IF(N367="základní",J367,0)</f>
        <v>0</v>
      </c>
      <c r="BF367" s="185">
        <f>IF(N367="snížená",J367,0)</f>
        <v>0</v>
      </c>
      <c r="BG367" s="185">
        <f>IF(N367="zákl. přenesená",J367,0)</f>
        <v>0</v>
      </c>
      <c r="BH367" s="185">
        <f>IF(N367="sníž. přenesená",J367,0)</f>
        <v>0</v>
      </c>
      <c r="BI367" s="185">
        <f>IF(N367="nulová",J367,0)</f>
        <v>0</v>
      </c>
      <c r="BJ367" s="23" t="s">
        <v>74</v>
      </c>
      <c r="BK367" s="185">
        <f>ROUND(I367*H367,2)</f>
        <v>0</v>
      </c>
      <c r="BL367" s="23" t="s">
        <v>84</v>
      </c>
      <c r="BM367" s="23" t="s">
        <v>673</v>
      </c>
    </row>
    <row r="368" spans="2:65" s="1" customFormat="1" ht="31.5" customHeight="1">
      <c r="B368" s="173"/>
      <c r="C368" s="174" t="s">
        <v>674</v>
      </c>
      <c r="D368" s="174" t="s">
        <v>130</v>
      </c>
      <c r="E368" s="175" t="s">
        <v>675</v>
      </c>
      <c r="F368" s="176" t="s">
        <v>676</v>
      </c>
      <c r="G368" s="177" t="s">
        <v>144</v>
      </c>
      <c r="H368" s="178">
        <v>86.32</v>
      </c>
      <c r="I368" s="179"/>
      <c r="J368" s="180">
        <f>ROUND(I368*H368,2)</f>
        <v>0</v>
      </c>
      <c r="K368" s="176" t="s">
        <v>134</v>
      </c>
      <c r="L368" s="40"/>
      <c r="M368" s="181" t="s">
        <v>5</v>
      </c>
      <c r="N368" s="182" t="s">
        <v>40</v>
      </c>
      <c r="O368" s="41"/>
      <c r="P368" s="183">
        <f>O368*H368</f>
        <v>0</v>
      </c>
      <c r="Q368" s="183">
        <v>2.0000000000000002E-5</v>
      </c>
      <c r="R368" s="183">
        <f>Q368*H368</f>
        <v>1.7263999999999999E-3</v>
      </c>
      <c r="S368" s="183">
        <v>0</v>
      </c>
      <c r="T368" s="184">
        <f>S368*H368</f>
        <v>0</v>
      </c>
      <c r="AR368" s="23" t="s">
        <v>84</v>
      </c>
      <c r="AT368" s="23" t="s">
        <v>130</v>
      </c>
      <c r="AU368" s="23" t="s">
        <v>78</v>
      </c>
      <c r="AY368" s="23" t="s">
        <v>127</v>
      </c>
      <c r="BE368" s="185">
        <f>IF(N368="základní",J368,0)</f>
        <v>0</v>
      </c>
      <c r="BF368" s="185">
        <f>IF(N368="snížená",J368,0)</f>
        <v>0</v>
      </c>
      <c r="BG368" s="185">
        <f>IF(N368="zákl. přenesená",J368,0)</f>
        <v>0</v>
      </c>
      <c r="BH368" s="185">
        <f>IF(N368="sníž. přenesená",J368,0)</f>
        <v>0</v>
      </c>
      <c r="BI368" s="185">
        <f>IF(N368="nulová",J368,0)</f>
        <v>0</v>
      </c>
      <c r="BJ368" s="23" t="s">
        <v>74</v>
      </c>
      <c r="BK368" s="185">
        <f>ROUND(I368*H368,2)</f>
        <v>0</v>
      </c>
      <c r="BL368" s="23" t="s">
        <v>84</v>
      </c>
      <c r="BM368" s="23" t="s">
        <v>677</v>
      </c>
    </row>
    <row r="369" spans="2:65" s="11" customFormat="1">
      <c r="B369" s="186"/>
      <c r="D369" s="187" t="s">
        <v>137</v>
      </c>
      <c r="E369" s="188" t="s">
        <v>5</v>
      </c>
      <c r="F369" s="189" t="s">
        <v>678</v>
      </c>
      <c r="H369" s="190" t="s">
        <v>5</v>
      </c>
      <c r="I369" s="191"/>
      <c r="L369" s="186"/>
      <c r="M369" s="192"/>
      <c r="N369" s="193"/>
      <c r="O369" s="193"/>
      <c r="P369" s="193"/>
      <c r="Q369" s="193"/>
      <c r="R369" s="193"/>
      <c r="S369" s="193"/>
      <c r="T369" s="194"/>
      <c r="AT369" s="190" t="s">
        <v>137</v>
      </c>
      <c r="AU369" s="190" t="s">
        <v>78</v>
      </c>
      <c r="AV369" s="11" t="s">
        <v>74</v>
      </c>
      <c r="AW369" s="11" t="s">
        <v>33</v>
      </c>
      <c r="AX369" s="11" t="s">
        <v>69</v>
      </c>
      <c r="AY369" s="190" t="s">
        <v>127</v>
      </c>
    </row>
    <row r="370" spans="2:65" s="12" customFormat="1">
      <c r="B370" s="195"/>
      <c r="D370" s="187" t="s">
        <v>137</v>
      </c>
      <c r="E370" s="196" t="s">
        <v>5</v>
      </c>
      <c r="F370" s="197" t="s">
        <v>679</v>
      </c>
      <c r="H370" s="198">
        <v>86.32</v>
      </c>
      <c r="I370" s="199"/>
      <c r="L370" s="195"/>
      <c r="M370" s="200"/>
      <c r="N370" s="201"/>
      <c r="O370" s="201"/>
      <c r="P370" s="201"/>
      <c r="Q370" s="201"/>
      <c r="R370" s="201"/>
      <c r="S370" s="201"/>
      <c r="T370" s="202"/>
      <c r="AT370" s="196" t="s">
        <v>137</v>
      </c>
      <c r="AU370" s="196" t="s">
        <v>78</v>
      </c>
      <c r="AV370" s="12" t="s">
        <v>78</v>
      </c>
      <c r="AW370" s="12" t="s">
        <v>33</v>
      </c>
      <c r="AX370" s="12" t="s">
        <v>69</v>
      </c>
      <c r="AY370" s="196" t="s">
        <v>127</v>
      </c>
    </row>
    <row r="371" spans="2:65" s="13" customFormat="1">
      <c r="B371" s="203"/>
      <c r="D371" s="204" t="s">
        <v>137</v>
      </c>
      <c r="E371" s="205" t="s">
        <v>5</v>
      </c>
      <c r="F371" s="206" t="s">
        <v>141</v>
      </c>
      <c r="H371" s="207">
        <v>86.32</v>
      </c>
      <c r="I371" s="208"/>
      <c r="L371" s="203"/>
      <c r="M371" s="209"/>
      <c r="N371" s="210"/>
      <c r="O371" s="210"/>
      <c r="P371" s="210"/>
      <c r="Q371" s="210"/>
      <c r="R371" s="210"/>
      <c r="S371" s="210"/>
      <c r="T371" s="211"/>
      <c r="AT371" s="212" t="s">
        <v>137</v>
      </c>
      <c r="AU371" s="212" t="s">
        <v>78</v>
      </c>
      <c r="AV371" s="13" t="s">
        <v>84</v>
      </c>
      <c r="AW371" s="13" t="s">
        <v>33</v>
      </c>
      <c r="AX371" s="13" t="s">
        <v>74</v>
      </c>
      <c r="AY371" s="212" t="s">
        <v>127</v>
      </c>
    </row>
    <row r="372" spans="2:65" s="1" customFormat="1" ht="22.5" customHeight="1">
      <c r="B372" s="173"/>
      <c r="C372" s="222" t="s">
        <v>680</v>
      </c>
      <c r="D372" s="222" t="s">
        <v>439</v>
      </c>
      <c r="E372" s="223" t="s">
        <v>681</v>
      </c>
      <c r="F372" s="224" t="s">
        <v>682</v>
      </c>
      <c r="G372" s="225" t="s">
        <v>672</v>
      </c>
      <c r="H372" s="226">
        <v>87</v>
      </c>
      <c r="I372" s="227"/>
      <c r="J372" s="228">
        <f>ROUND(I372*H372,2)</f>
        <v>0</v>
      </c>
      <c r="K372" s="224" t="s">
        <v>134</v>
      </c>
      <c r="L372" s="229"/>
      <c r="M372" s="230" t="s">
        <v>5</v>
      </c>
      <c r="N372" s="231" t="s">
        <v>40</v>
      </c>
      <c r="O372" s="41"/>
      <c r="P372" s="183">
        <f>O372*H372</f>
        <v>0</v>
      </c>
      <c r="Q372" s="183">
        <v>9.1699999999999993E-3</v>
      </c>
      <c r="R372" s="183">
        <f>Q372*H372</f>
        <v>0.79778999999999989</v>
      </c>
      <c r="S372" s="183">
        <v>0</v>
      </c>
      <c r="T372" s="184">
        <f>S372*H372</f>
        <v>0</v>
      </c>
      <c r="AR372" s="23" t="s">
        <v>188</v>
      </c>
      <c r="AT372" s="23" t="s">
        <v>439</v>
      </c>
      <c r="AU372" s="23" t="s">
        <v>78</v>
      </c>
      <c r="AY372" s="23" t="s">
        <v>127</v>
      </c>
      <c r="BE372" s="185">
        <f>IF(N372="základní",J372,0)</f>
        <v>0</v>
      </c>
      <c r="BF372" s="185">
        <f>IF(N372="snížená",J372,0)</f>
        <v>0</v>
      </c>
      <c r="BG372" s="185">
        <f>IF(N372="zákl. přenesená",J372,0)</f>
        <v>0</v>
      </c>
      <c r="BH372" s="185">
        <f>IF(N372="sníž. přenesená",J372,0)</f>
        <v>0</v>
      </c>
      <c r="BI372" s="185">
        <f>IF(N372="nulová",J372,0)</f>
        <v>0</v>
      </c>
      <c r="BJ372" s="23" t="s">
        <v>74</v>
      </c>
      <c r="BK372" s="185">
        <f>ROUND(I372*H372,2)</f>
        <v>0</v>
      </c>
      <c r="BL372" s="23" t="s">
        <v>84</v>
      </c>
      <c r="BM372" s="23" t="s">
        <v>683</v>
      </c>
    </row>
    <row r="373" spans="2:65" s="1" customFormat="1" ht="31.5" customHeight="1">
      <c r="B373" s="173"/>
      <c r="C373" s="174" t="s">
        <v>684</v>
      </c>
      <c r="D373" s="174" t="s">
        <v>130</v>
      </c>
      <c r="E373" s="175" t="s">
        <v>685</v>
      </c>
      <c r="F373" s="176" t="s">
        <v>686</v>
      </c>
      <c r="G373" s="177" t="s">
        <v>327</v>
      </c>
      <c r="H373" s="178">
        <v>1.296</v>
      </c>
      <c r="I373" s="179"/>
      <c r="J373" s="180">
        <f>ROUND(I373*H373,2)</f>
        <v>0</v>
      </c>
      <c r="K373" s="176" t="s">
        <v>134</v>
      </c>
      <c r="L373" s="40"/>
      <c r="M373" s="181" t="s">
        <v>5</v>
      </c>
      <c r="N373" s="182" t="s">
        <v>40</v>
      </c>
      <c r="O373" s="41"/>
      <c r="P373" s="183">
        <f>O373*H373</f>
        <v>0</v>
      </c>
      <c r="Q373" s="183">
        <v>0</v>
      </c>
      <c r="R373" s="183">
        <f>Q373*H373</f>
        <v>0</v>
      </c>
      <c r="S373" s="183">
        <v>0</v>
      </c>
      <c r="T373" s="184">
        <f>S373*H373</f>
        <v>0</v>
      </c>
      <c r="AR373" s="23" t="s">
        <v>84</v>
      </c>
      <c r="AT373" s="23" t="s">
        <v>130</v>
      </c>
      <c r="AU373" s="23" t="s">
        <v>78</v>
      </c>
      <c r="AY373" s="23" t="s">
        <v>127</v>
      </c>
      <c r="BE373" s="185">
        <f>IF(N373="základní",J373,0)</f>
        <v>0</v>
      </c>
      <c r="BF373" s="185">
        <f>IF(N373="snížená",J373,0)</f>
        <v>0</v>
      </c>
      <c r="BG373" s="185">
        <f>IF(N373="zákl. přenesená",J373,0)</f>
        <v>0</v>
      </c>
      <c r="BH373" s="185">
        <f>IF(N373="sníž. přenesená",J373,0)</f>
        <v>0</v>
      </c>
      <c r="BI373" s="185">
        <f>IF(N373="nulová",J373,0)</f>
        <v>0</v>
      </c>
      <c r="BJ373" s="23" t="s">
        <v>74</v>
      </c>
      <c r="BK373" s="185">
        <f>ROUND(I373*H373,2)</f>
        <v>0</v>
      </c>
      <c r="BL373" s="23" t="s">
        <v>84</v>
      </c>
      <c r="BM373" s="23" t="s">
        <v>687</v>
      </c>
    </row>
    <row r="374" spans="2:65" s="11" customFormat="1">
      <c r="B374" s="186"/>
      <c r="D374" s="187" t="s">
        <v>137</v>
      </c>
      <c r="E374" s="188" t="s">
        <v>5</v>
      </c>
      <c r="F374" s="189" t="s">
        <v>688</v>
      </c>
      <c r="H374" s="190" t="s">
        <v>5</v>
      </c>
      <c r="I374" s="191"/>
      <c r="L374" s="186"/>
      <c r="M374" s="192"/>
      <c r="N374" s="193"/>
      <c r="O374" s="193"/>
      <c r="P374" s="193"/>
      <c r="Q374" s="193"/>
      <c r="R374" s="193"/>
      <c r="S374" s="193"/>
      <c r="T374" s="194"/>
      <c r="AT374" s="190" t="s">
        <v>137</v>
      </c>
      <c r="AU374" s="190" t="s">
        <v>78</v>
      </c>
      <c r="AV374" s="11" t="s">
        <v>74</v>
      </c>
      <c r="AW374" s="11" t="s">
        <v>33</v>
      </c>
      <c r="AX374" s="11" t="s">
        <v>69</v>
      </c>
      <c r="AY374" s="190" t="s">
        <v>127</v>
      </c>
    </row>
    <row r="375" spans="2:65" s="12" customFormat="1">
      <c r="B375" s="195"/>
      <c r="D375" s="187" t="s">
        <v>137</v>
      </c>
      <c r="E375" s="196" t="s">
        <v>5</v>
      </c>
      <c r="F375" s="197" t="s">
        <v>689</v>
      </c>
      <c r="H375" s="198">
        <v>1.296</v>
      </c>
      <c r="I375" s="199"/>
      <c r="L375" s="195"/>
      <c r="M375" s="200"/>
      <c r="N375" s="201"/>
      <c r="O375" s="201"/>
      <c r="P375" s="201"/>
      <c r="Q375" s="201"/>
      <c r="R375" s="201"/>
      <c r="S375" s="201"/>
      <c r="T375" s="202"/>
      <c r="AT375" s="196" t="s">
        <v>137</v>
      </c>
      <c r="AU375" s="196" t="s">
        <v>78</v>
      </c>
      <c r="AV375" s="12" t="s">
        <v>78</v>
      </c>
      <c r="AW375" s="12" t="s">
        <v>33</v>
      </c>
      <c r="AX375" s="12" t="s">
        <v>69</v>
      </c>
      <c r="AY375" s="196" t="s">
        <v>127</v>
      </c>
    </row>
    <row r="376" spans="2:65" s="13" customFormat="1">
      <c r="B376" s="203"/>
      <c r="D376" s="204" t="s">
        <v>137</v>
      </c>
      <c r="E376" s="205" t="s">
        <v>5</v>
      </c>
      <c r="F376" s="206" t="s">
        <v>141</v>
      </c>
      <c r="H376" s="207">
        <v>1.296</v>
      </c>
      <c r="I376" s="208"/>
      <c r="L376" s="203"/>
      <c r="M376" s="209"/>
      <c r="N376" s="210"/>
      <c r="O376" s="210"/>
      <c r="P376" s="210"/>
      <c r="Q376" s="210"/>
      <c r="R376" s="210"/>
      <c r="S376" s="210"/>
      <c r="T376" s="211"/>
      <c r="AT376" s="212" t="s">
        <v>137</v>
      </c>
      <c r="AU376" s="212" t="s">
        <v>78</v>
      </c>
      <c r="AV376" s="13" t="s">
        <v>84</v>
      </c>
      <c r="AW376" s="13" t="s">
        <v>33</v>
      </c>
      <c r="AX376" s="13" t="s">
        <v>74</v>
      </c>
      <c r="AY376" s="212" t="s">
        <v>127</v>
      </c>
    </row>
    <row r="377" spans="2:65" s="1" customFormat="1" ht="31.5" customHeight="1">
      <c r="B377" s="173"/>
      <c r="C377" s="174" t="s">
        <v>690</v>
      </c>
      <c r="D377" s="174" t="s">
        <v>130</v>
      </c>
      <c r="E377" s="175" t="s">
        <v>691</v>
      </c>
      <c r="F377" s="176" t="s">
        <v>692</v>
      </c>
      <c r="G377" s="177" t="s">
        <v>327</v>
      </c>
      <c r="H377" s="178">
        <v>5.7190000000000003</v>
      </c>
      <c r="I377" s="179"/>
      <c r="J377" s="180">
        <f>ROUND(I377*H377,2)</f>
        <v>0</v>
      </c>
      <c r="K377" s="176" t="s">
        <v>134</v>
      </c>
      <c r="L377" s="40"/>
      <c r="M377" s="181" t="s">
        <v>5</v>
      </c>
      <c r="N377" s="182" t="s">
        <v>40</v>
      </c>
      <c r="O377" s="41"/>
      <c r="P377" s="183">
        <f>O377*H377</f>
        <v>0</v>
      </c>
      <c r="Q377" s="183">
        <v>0</v>
      </c>
      <c r="R377" s="183">
        <f>Q377*H377</f>
        <v>0</v>
      </c>
      <c r="S377" s="183">
        <v>0</v>
      </c>
      <c r="T377" s="184">
        <f>S377*H377</f>
        <v>0</v>
      </c>
      <c r="AR377" s="23" t="s">
        <v>84</v>
      </c>
      <c r="AT377" s="23" t="s">
        <v>130</v>
      </c>
      <c r="AU377" s="23" t="s">
        <v>78</v>
      </c>
      <c r="AY377" s="23" t="s">
        <v>127</v>
      </c>
      <c r="BE377" s="185">
        <f>IF(N377="základní",J377,0)</f>
        <v>0</v>
      </c>
      <c r="BF377" s="185">
        <f>IF(N377="snížená",J377,0)</f>
        <v>0</v>
      </c>
      <c r="BG377" s="185">
        <f>IF(N377="zákl. přenesená",J377,0)</f>
        <v>0</v>
      </c>
      <c r="BH377" s="185">
        <f>IF(N377="sníž. přenesená",J377,0)</f>
        <v>0</v>
      </c>
      <c r="BI377" s="185">
        <f>IF(N377="nulová",J377,0)</f>
        <v>0</v>
      </c>
      <c r="BJ377" s="23" t="s">
        <v>74</v>
      </c>
      <c r="BK377" s="185">
        <f>ROUND(I377*H377,2)</f>
        <v>0</v>
      </c>
      <c r="BL377" s="23" t="s">
        <v>84</v>
      </c>
      <c r="BM377" s="23" t="s">
        <v>693</v>
      </c>
    </row>
    <row r="378" spans="2:65" s="11" customFormat="1">
      <c r="B378" s="186"/>
      <c r="D378" s="187" t="s">
        <v>137</v>
      </c>
      <c r="E378" s="188" t="s">
        <v>5</v>
      </c>
      <c r="F378" s="189" t="s">
        <v>694</v>
      </c>
      <c r="H378" s="190" t="s">
        <v>5</v>
      </c>
      <c r="I378" s="191"/>
      <c r="L378" s="186"/>
      <c r="M378" s="192"/>
      <c r="N378" s="193"/>
      <c r="O378" s="193"/>
      <c r="P378" s="193"/>
      <c r="Q378" s="193"/>
      <c r="R378" s="193"/>
      <c r="S378" s="193"/>
      <c r="T378" s="194"/>
      <c r="AT378" s="190" t="s">
        <v>137</v>
      </c>
      <c r="AU378" s="190" t="s">
        <v>78</v>
      </c>
      <c r="AV378" s="11" t="s">
        <v>74</v>
      </c>
      <c r="AW378" s="11" t="s">
        <v>33</v>
      </c>
      <c r="AX378" s="11" t="s">
        <v>69</v>
      </c>
      <c r="AY378" s="190" t="s">
        <v>127</v>
      </c>
    </row>
    <row r="379" spans="2:65" s="11" customFormat="1">
      <c r="B379" s="186"/>
      <c r="D379" s="187" t="s">
        <v>137</v>
      </c>
      <c r="E379" s="188" t="s">
        <v>5</v>
      </c>
      <c r="F379" s="189" t="s">
        <v>695</v>
      </c>
      <c r="H379" s="190" t="s">
        <v>5</v>
      </c>
      <c r="I379" s="191"/>
      <c r="L379" s="186"/>
      <c r="M379" s="192"/>
      <c r="N379" s="193"/>
      <c r="O379" s="193"/>
      <c r="P379" s="193"/>
      <c r="Q379" s="193"/>
      <c r="R379" s="193"/>
      <c r="S379" s="193"/>
      <c r="T379" s="194"/>
      <c r="AT379" s="190" t="s">
        <v>137</v>
      </c>
      <c r="AU379" s="190" t="s">
        <v>78</v>
      </c>
      <c r="AV379" s="11" t="s">
        <v>74</v>
      </c>
      <c r="AW379" s="11" t="s">
        <v>33</v>
      </c>
      <c r="AX379" s="11" t="s">
        <v>69</v>
      </c>
      <c r="AY379" s="190" t="s">
        <v>127</v>
      </c>
    </row>
    <row r="380" spans="2:65" s="12" customFormat="1">
      <c r="B380" s="195"/>
      <c r="D380" s="187" t="s">
        <v>137</v>
      </c>
      <c r="E380" s="196" t="s">
        <v>5</v>
      </c>
      <c r="F380" s="197" t="s">
        <v>696</v>
      </c>
      <c r="H380" s="198">
        <v>1.728</v>
      </c>
      <c r="I380" s="199"/>
      <c r="L380" s="195"/>
      <c r="M380" s="200"/>
      <c r="N380" s="201"/>
      <c r="O380" s="201"/>
      <c r="P380" s="201"/>
      <c r="Q380" s="201"/>
      <c r="R380" s="201"/>
      <c r="S380" s="201"/>
      <c r="T380" s="202"/>
      <c r="AT380" s="196" t="s">
        <v>137</v>
      </c>
      <c r="AU380" s="196" t="s">
        <v>78</v>
      </c>
      <c r="AV380" s="12" t="s">
        <v>78</v>
      </c>
      <c r="AW380" s="12" t="s">
        <v>33</v>
      </c>
      <c r="AX380" s="12" t="s">
        <v>69</v>
      </c>
      <c r="AY380" s="196" t="s">
        <v>127</v>
      </c>
    </row>
    <row r="381" spans="2:65" s="12" customFormat="1">
      <c r="B381" s="195"/>
      <c r="D381" s="187" t="s">
        <v>137</v>
      </c>
      <c r="E381" s="196" t="s">
        <v>5</v>
      </c>
      <c r="F381" s="197" t="s">
        <v>697</v>
      </c>
      <c r="H381" s="198">
        <v>0.57599999999999996</v>
      </c>
      <c r="I381" s="199"/>
      <c r="L381" s="195"/>
      <c r="M381" s="200"/>
      <c r="N381" s="201"/>
      <c r="O381" s="201"/>
      <c r="P381" s="201"/>
      <c r="Q381" s="201"/>
      <c r="R381" s="201"/>
      <c r="S381" s="201"/>
      <c r="T381" s="202"/>
      <c r="AT381" s="196" t="s">
        <v>137</v>
      </c>
      <c r="AU381" s="196" t="s">
        <v>78</v>
      </c>
      <c r="AV381" s="12" t="s">
        <v>78</v>
      </c>
      <c r="AW381" s="12" t="s">
        <v>33</v>
      </c>
      <c r="AX381" s="12" t="s">
        <v>69</v>
      </c>
      <c r="AY381" s="196" t="s">
        <v>127</v>
      </c>
    </row>
    <row r="382" spans="2:65" s="12" customFormat="1">
      <c r="B382" s="195"/>
      <c r="D382" s="187" t="s">
        <v>137</v>
      </c>
      <c r="E382" s="196" t="s">
        <v>5</v>
      </c>
      <c r="F382" s="197" t="s">
        <v>698</v>
      </c>
      <c r="H382" s="198">
        <v>0.61199999999999999</v>
      </c>
      <c r="I382" s="199"/>
      <c r="L382" s="195"/>
      <c r="M382" s="200"/>
      <c r="N382" s="201"/>
      <c r="O382" s="201"/>
      <c r="P382" s="201"/>
      <c r="Q382" s="201"/>
      <c r="R382" s="201"/>
      <c r="S382" s="201"/>
      <c r="T382" s="202"/>
      <c r="AT382" s="196" t="s">
        <v>137</v>
      </c>
      <c r="AU382" s="196" t="s">
        <v>78</v>
      </c>
      <c r="AV382" s="12" t="s">
        <v>78</v>
      </c>
      <c r="AW382" s="12" t="s">
        <v>33</v>
      </c>
      <c r="AX382" s="12" t="s">
        <v>69</v>
      </c>
      <c r="AY382" s="196" t="s">
        <v>127</v>
      </c>
    </row>
    <row r="383" spans="2:65" s="12" customFormat="1">
      <c r="B383" s="195"/>
      <c r="D383" s="187" t="s">
        <v>137</v>
      </c>
      <c r="E383" s="196" t="s">
        <v>5</v>
      </c>
      <c r="F383" s="197" t="s">
        <v>699</v>
      </c>
      <c r="H383" s="198">
        <v>0.13600000000000001</v>
      </c>
      <c r="I383" s="199"/>
      <c r="L383" s="195"/>
      <c r="M383" s="200"/>
      <c r="N383" s="201"/>
      <c r="O383" s="201"/>
      <c r="P383" s="201"/>
      <c r="Q383" s="201"/>
      <c r="R383" s="201"/>
      <c r="S383" s="201"/>
      <c r="T383" s="202"/>
      <c r="AT383" s="196" t="s">
        <v>137</v>
      </c>
      <c r="AU383" s="196" t="s">
        <v>78</v>
      </c>
      <c r="AV383" s="12" t="s">
        <v>78</v>
      </c>
      <c r="AW383" s="12" t="s">
        <v>33</v>
      </c>
      <c r="AX383" s="12" t="s">
        <v>69</v>
      </c>
      <c r="AY383" s="196" t="s">
        <v>127</v>
      </c>
    </row>
    <row r="384" spans="2:65" s="11" customFormat="1">
      <c r="B384" s="186"/>
      <c r="D384" s="187" t="s">
        <v>137</v>
      </c>
      <c r="E384" s="188" t="s">
        <v>5</v>
      </c>
      <c r="F384" s="189" t="s">
        <v>700</v>
      </c>
      <c r="H384" s="190" t="s">
        <v>5</v>
      </c>
      <c r="I384" s="191"/>
      <c r="L384" s="186"/>
      <c r="M384" s="192"/>
      <c r="N384" s="193"/>
      <c r="O384" s="193"/>
      <c r="P384" s="193"/>
      <c r="Q384" s="193"/>
      <c r="R384" s="193"/>
      <c r="S384" s="193"/>
      <c r="T384" s="194"/>
      <c r="AT384" s="190" t="s">
        <v>137</v>
      </c>
      <c r="AU384" s="190" t="s">
        <v>78</v>
      </c>
      <c r="AV384" s="11" t="s">
        <v>74</v>
      </c>
      <c r="AW384" s="11" t="s">
        <v>33</v>
      </c>
      <c r="AX384" s="11" t="s">
        <v>69</v>
      </c>
      <c r="AY384" s="190" t="s">
        <v>127</v>
      </c>
    </row>
    <row r="385" spans="2:65" s="12" customFormat="1">
      <c r="B385" s="195"/>
      <c r="D385" s="187" t="s">
        <v>137</v>
      </c>
      <c r="E385" s="196" t="s">
        <v>5</v>
      </c>
      <c r="F385" s="197" t="s">
        <v>701</v>
      </c>
      <c r="H385" s="198">
        <v>1.512</v>
      </c>
      <c r="I385" s="199"/>
      <c r="L385" s="195"/>
      <c r="M385" s="200"/>
      <c r="N385" s="201"/>
      <c r="O385" s="201"/>
      <c r="P385" s="201"/>
      <c r="Q385" s="201"/>
      <c r="R385" s="201"/>
      <c r="S385" s="201"/>
      <c r="T385" s="202"/>
      <c r="AT385" s="196" t="s">
        <v>137</v>
      </c>
      <c r="AU385" s="196" t="s">
        <v>78</v>
      </c>
      <c r="AV385" s="12" t="s">
        <v>78</v>
      </c>
      <c r="AW385" s="12" t="s">
        <v>33</v>
      </c>
      <c r="AX385" s="12" t="s">
        <v>69</v>
      </c>
      <c r="AY385" s="196" t="s">
        <v>127</v>
      </c>
    </row>
    <row r="386" spans="2:65" s="12" customFormat="1">
      <c r="B386" s="195"/>
      <c r="D386" s="187" t="s">
        <v>137</v>
      </c>
      <c r="E386" s="196" t="s">
        <v>5</v>
      </c>
      <c r="F386" s="197" t="s">
        <v>702</v>
      </c>
      <c r="H386" s="198">
        <v>0.504</v>
      </c>
      <c r="I386" s="199"/>
      <c r="L386" s="195"/>
      <c r="M386" s="200"/>
      <c r="N386" s="201"/>
      <c r="O386" s="201"/>
      <c r="P386" s="201"/>
      <c r="Q386" s="201"/>
      <c r="R386" s="201"/>
      <c r="S386" s="201"/>
      <c r="T386" s="202"/>
      <c r="AT386" s="196" t="s">
        <v>137</v>
      </c>
      <c r="AU386" s="196" t="s">
        <v>78</v>
      </c>
      <c r="AV386" s="12" t="s">
        <v>78</v>
      </c>
      <c r="AW386" s="12" t="s">
        <v>33</v>
      </c>
      <c r="AX386" s="12" t="s">
        <v>69</v>
      </c>
      <c r="AY386" s="196" t="s">
        <v>127</v>
      </c>
    </row>
    <row r="387" spans="2:65" s="12" customFormat="1">
      <c r="B387" s="195"/>
      <c r="D387" s="187" t="s">
        <v>137</v>
      </c>
      <c r="E387" s="196" t="s">
        <v>5</v>
      </c>
      <c r="F387" s="197" t="s">
        <v>703</v>
      </c>
      <c r="H387" s="198">
        <v>0.53300000000000003</v>
      </c>
      <c r="I387" s="199"/>
      <c r="L387" s="195"/>
      <c r="M387" s="200"/>
      <c r="N387" s="201"/>
      <c r="O387" s="201"/>
      <c r="P387" s="201"/>
      <c r="Q387" s="201"/>
      <c r="R387" s="201"/>
      <c r="S387" s="201"/>
      <c r="T387" s="202"/>
      <c r="AT387" s="196" t="s">
        <v>137</v>
      </c>
      <c r="AU387" s="196" t="s">
        <v>78</v>
      </c>
      <c r="AV387" s="12" t="s">
        <v>78</v>
      </c>
      <c r="AW387" s="12" t="s">
        <v>33</v>
      </c>
      <c r="AX387" s="12" t="s">
        <v>69</v>
      </c>
      <c r="AY387" s="196" t="s">
        <v>127</v>
      </c>
    </row>
    <row r="388" spans="2:65" s="12" customFormat="1">
      <c r="B388" s="195"/>
      <c r="D388" s="187" t="s">
        <v>137</v>
      </c>
      <c r="E388" s="196" t="s">
        <v>5</v>
      </c>
      <c r="F388" s="197" t="s">
        <v>704</v>
      </c>
      <c r="H388" s="198">
        <v>0.11799999999999999</v>
      </c>
      <c r="I388" s="199"/>
      <c r="L388" s="195"/>
      <c r="M388" s="200"/>
      <c r="N388" s="201"/>
      <c r="O388" s="201"/>
      <c r="P388" s="201"/>
      <c r="Q388" s="201"/>
      <c r="R388" s="201"/>
      <c r="S388" s="201"/>
      <c r="T388" s="202"/>
      <c r="AT388" s="196" t="s">
        <v>137</v>
      </c>
      <c r="AU388" s="196" t="s">
        <v>78</v>
      </c>
      <c r="AV388" s="12" t="s">
        <v>78</v>
      </c>
      <c r="AW388" s="12" t="s">
        <v>33</v>
      </c>
      <c r="AX388" s="12" t="s">
        <v>69</v>
      </c>
      <c r="AY388" s="196" t="s">
        <v>127</v>
      </c>
    </row>
    <row r="389" spans="2:65" s="13" customFormat="1">
      <c r="B389" s="203"/>
      <c r="D389" s="204" t="s">
        <v>137</v>
      </c>
      <c r="E389" s="205" t="s">
        <v>5</v>
      </c>
      <c r="F389" s="206" t="s">
        <v>141</v>
      </c>
      <c r="H389" s="207">
        <v>5.7190000000000003</v>
      </c>
      <c r="I389" s="208"/>
      <c r="L389" s="203"/>
      <c r="M389" s="209"/>
      <c r="N389" s="210"/>
      <c r="O389" s="210"/>
      <c r="P389" s="210"/>
      <c r="Q389" s="210"/>
      <c r="R389" s="210"/>
      <c r="S389" s="210"/>
      <c r="T389" s="211"/>
      <c r="AT389" s="212" t="s">
        <v>137</v>
      </c>
      <c r="AU389" s="212" t="s">
        <v>78</v>
      </c>
      <c r="AV389" s="13" t="s">
        <v>84</v>
      </c>
      <c r="AW389" s="13" t="s">
        <v>33</v>
      </c>
      <c r="AX389" s="13" t="s">
        <v>74</v>
      </c>
      <c r="AY389" s="212" t="s">
        <v>127</v>
      </c>
    </row>
    <row r="390" spans="2:65" s="1" customFormat="1" ht="31.5" customHeight="1">
      <c r="B390" s="173"/>
      <c r="C390" s="174" t="s">
        <v>705</v>
      </c>
      <c r="D390" s="174" t="s">
        <v>130</v>
      </c>
      <c r="E390" s="175" t="s">
        <v>706</v>
      </c>
      <c r="F390" s="176" t="s">
        <v>707</v>
      </c>
      <c r="G390" s="177" t="s">
        <v>672</v>
      </c>
      <c r="H390" s="178">
        <v>2</v>
      </c>
      <c r="I390" s="179"/>
      <c r="J390" s="180">
        <f>ROUND(I390*H390,2)</f>
        <v>0</v>
      </c>
      <c r="K390" s="176" t="s">
        <v>134</v>
      </c>
      <c r="L390" s="40"/>
      <c r="M390" s="181" t="s">
        <v>5</v>
      </c>
      <c r="N390" s="182" t="s">
        <v>40</v>
      </c>
      <c r="O390" s="41"/>
      <c r="P390" s="183">
        <f>O390*H390</f>
        <v>0</v>
      </c>
      <c r="Q390" s="183">
        <v>2.1167600000000002</v>
      </c>
      <c r="R390" s="183">
        <f>Q390*H390</f>
        <v>4.2335200000000004</v>
      </c>
      <c r="S390" s="183">
        <v>0</v>
      </c>
      <c r="T390" s="184">
        <f>S390*H390</f>
        <v>0</v>
      </c>
      <c r="AR390" s="23" t="s">
        <v>84</v>
      </c>
      <c r="AT390" s="23" t="s">
        <v>130</v>
      </c>
      <c r="AU390" s="23" t="s">
        <v>78</v>
      </c>
      <c r="AY390" s="23" t="s">
        <v>127</v>
      </c>
      <c r="BE390" s="185">
        <f>IF(N390="základní",J390,0)</f>
        <v>0</v>
      </c>
      <c r="BF390" s="185">
        <f>IF(N390="snížená",J390,0)</f>
        <v>0</v>
      </c>
      <c r="BG390" s="185">
        <f>IF(N390="zákl. přenesená",J390,0)</f>
        <v>0</v>
      </c>
      <c r="BH390" s="185">
        <f>IF(N390="sníž. přenesená",J390,0)</f>
        <v>0</v>
      </c>
      <c r="BI390" s="185">
        <f>IF(N390="nulová",J390,0)</f>
        <v>0</v>
      </c>
      <c r="BJ390" s="23" t="s">
        <v>74</v>
      </c>
      <c r="BK390" s="185">
        <f>ROUND(I390*H390,2)</f>
        <v>0</v>
      </c>
      <c r="BL390" s="23" t="s">
        <v>84</v>
      </c>
      <c r="BM390" s="23" t="s">
        <v>708</v>
      </c>
    </row>
    <row r="391" spans="2:65" s="11" customFormat="1">
      <c r="B391" s="186"/>
      <c r="D391" s="187" t="s">
        <v>137</v>
      </c>
      <c r="E391" s="188" t="s">
        <v>5</v>
      </c>
      <c r="F391" s="189" t="s">
        <v>615</v>
      </c>
      <c r="H391" s="190" t="s">
        <v>5</v>
      </c>
      <c r="I391" s="191"/>
      <c r="L391" s="186"/>
      <c r="M391" s="192"/>
      <c r="N391" s="193"/>
      <c r="O391" s="193"/>
      <c r="P391" s="193"/>
      <c r="Q391" s="193"/>
      <c r="R391" s="193"/>
      <c r="S391" s="193"/>
      <c r="T391" s="194"/>
      <c r="AT391" s="190" t="s">
        <v>137</v>
      </c>
      <c r="AU391" s="190" t="s">
        <v>78</v>
      </c>
      <c r="AV391" s="11" t="s">
        <v>74</v>
      </c>
      <c r="AW391" s="11" t="s">
        <v>33</v>
      </c>
      <c r="AX391" s="11" t="s">
        <v>69</v>
      </c>
      <c r="AY391" s="190" t="s">
        <v>127</v>
      </c>
    </row>
    <row r="392" spans="2:65" s="12" customFormat="1">
      <c r="B392" s="195"/>
      <c r="D392" s="187" t="s">
        <v>137</v>
      </c>
      <c r="E392" s="196" t="s">
        <v>5</v>
      </c>
      <c r="F392" s="197" t="s">
        <v>78</v>
      </c>
      <c r="H392" s="198">
        <v>2</v>
      </c>
      <c r="I392" s="199"/>
      <c r="L392" s="195"/>
      <c r="M392" s="200"/>
      <c r="N392" s="201"/>
      <c r="O392" s="201"/>
      <c r="P392" s="201"/>
      <c r="Q392" s="201"/>
      <c r="R392" s="201"/>
      <c r="S392" s="201"/>
      <c r="T392" s="202"/>
      <c r="AT392" s="196" t="s">
        <v>137</v>
      </c>
      <c r="AU392" s="196" t="s">
        <v>78</v>
      </c>
      <c r="AV392" s="12" t="s">
        <v>78</v>
      </c>
      <c r="AW392" s="12" t="s">
        <v>33</v>
      </c>
      <c r="AX392" s="12" t="s">
        <v>69</v>
      </c>
      <c r="AY392" s="196" t="s">
        <v>127</v>
      </c>
    </row>
    <row r="393" spans="2:65" s="13" customFormat="1">
      <c r="B393" s="203"/>
      <c r="D393" s="204" t="s">
        <v>137</v>
      </c>
      <c r="E393" s="205" t="s">
        <v>5</v>
      </c>
      <c r="F393" s="206" t="s">
        <v>141</v>
      </c>
      <c r="H393" s="207">
        <v>2</v>
      </c>
      <c r="I393" s="208"/>
      <c r="L393" s="203"/>
      <c r="M393" s="209"/>
      <c r="N393" s="210"/>
      <c r="O393" s="210"/>
      <c r="P393" s="210"/>
      <c r="Q393" s="210"/>
      <c r="R393" s="210"/>
      <c r="S393" s="210"/>
      <c r="T393" s="211"/>
      <c r="AT393" s="212" t="s">
        <v>137</v>
      </c>
      <c r="AU393" s="212" t="s">
        <v>78</v>
      </c>
      <c r="AV393" s="13" t="s">
        <v>84</v>
      </c>
      <c r="AW393" s="13" t="s">
        <v>33</v>
      </c>
      <c r="AX393" s="13" t="s">
        <v>74</v>
      </c>
      <c r="AY393" s="212" t="s">
        <v>127</v>
      </c>
    </row>
    <row r="394" spans="2:65" s="1" customFormat="1" ht="22.5" customHeight="1">
      <c r="B394" s="173"/>
      <c r="C394" s="222" t="s">
        <v>709</v>
      </c>
      <c r="D394" s="222" t="s">
        <v>439</v>
      </c>
      <c r="E394" s="223" t="s">
        <v>710</v>
      </c>
      <c r="F394" s="224" t="s">
        <v>711</v>
      </c>
      <c r="G394" s="225" t="s">
        <v>672</v>
      </c>
      <c r="H394" s="226">
        <v>2</v>
      </c>
      <c r="I394" s="227"/>
      <c r="J394" s="228">
        <f>ROUND(I394*H394,2)</f>
        <v>0</v>
      </c>
      <c r="K394" s="224" t="s">
        <v>134</v>
      </c>
      <c r="L394" s="229"/>
      <c r="M394" s="230" t="s">
        <v>5</v>
      </c>
      <c r="N394" s="231" t="s">
        <v>40</v>
      </c>
      <c r="O394" s="41"/>
      <c r="P394" s="183">
        <f>O394*H394</f>
        <v>0</v>
      </c>
      <c r="Q394" s="183">
        <v>0.54800000000000004</v>
      </c>
      <c r="R394" s="183">
        <f>Q394*H394</f>
        <v>1.0960000000000001</v>
      </c>
      <c r="S394" s="183">
        <v>0</v>
      </c>
      <c r="T394" s="184">
        <f>S394*H394</f>
        <v>0</v>
      </c>
      <c r="AR394" s="23" t="s">
        <v>188</v>
      </c>
      <c r="AT394" s="23" t="s">
        <v>439</v>
      </c>
      <c r="AU394" s="23" t="s">
        <v>78</v>
      </c>
      <c r="AY394" s="23" t="s">
        <v>127</v>
      </c>
      <c r="BE394" s="185">
        <f>IF(N394="základní",J394,0)</f>
        <v>0</v>
      </c>
      <c r="BF394" s="185">
        <f>IF(N394="snížená",J394,0)</f>
        <v>0</v>
      </c>
      <c r="BG394" s="185">
        <f>IF(N394="zákl. přenesená",J394,0)</f>
        <v>0</v>
      </c>
      <c r="BH394" s="185">
        <f>IF(N394="sníž. přenesená",J394,0)</f>
        <v>0</v>
      </c>
      <c r="BI394" s="185">
        <f>IF(N394="nulová",J394,0)</f>
        <v>0</v>
      </c>
      <c r="BJ394" s="23" t="s">
        <v>74</v>
      </c>
      <c r="BK394" s="185">
        <f>ROUND(I394*H394,2)</f>
        <v>0</v>
      </c>
      <c r="BL394" s="23" t="s">
        <v>84</v>
      </c>
      <c r="BM394" s="23" t="s">
        <v>712</v>
      </c>
    </row>
    <row r="395" spans="2:65" s="1" customFormat="1" ht="22.5" customHeight="1">
      <c r="B395" s="173"/>
      <c r="C395" s="222" t="s">
        <v>713</v>
      </c>
      <c r="D395" s="222" t="s">
        <v>439</v>
      </c>
      <c r="E395" s="223" t="s">
        <v>714</v>
      </c>
      <c r="F395" s="224" t="s">
        <v>715</v>
      </c>
      <c r="G395" s="225" t="s">
        <v>672</v>
      </c>
      <c r="H395" s="226">
        <v>1</v>
      </c>
      <c r="I395" s="227"/>
      <c r="J395" s="228">
        <f>ROUND(I395*H395,2)</f>
        <v>0</v>
      </c>
      <c r="K395" s="224" t="s">
        <v>134</v>
      </c>
      <c r="L395" s="229"/>
      <c r="M395" s="230" t="s">
        <v>5</v>
      </c>
      <c r="N395" s="231" t="s">
        <v>40</v>
      </c>
      <c r="O395" s="41"/>
      <c r="P395" s="183">
        <f>O395*H395</f>
        <v>0</v>
      </c>
      <c r="Q395" s="183">
        <v>0.254</v>
      </c>
      <c r="R395" s="183">
        <f>Q395*H395</f>
        <v>0.254</v>
      </c>
      <c r="S395" s="183">
        <v>0</v>
      </c>
      <c r="T395" s="184">
        <f>S395*H395</f>
        <v>0</v>
      </c>
      <c r="AR395" s="23" t="s">
        <v>188</v>
      </c>
      <c r="AT395" s="23" t="s">
        <v>439</v>
      </c>
      <c r="AU395" s="23" t="s">
        <v>78</v>
      </c>
      <c r="AY395" s="23" t="s">
        <v>127</v>
      </c>
      <c r="BE395" s="185">
        <f>IF(N395="základní",J395,0)</f>
        <v>0</v>
      </c>
      <c r="BF395" s="185">
        <f>IF(N395="snížená",J395,0)</f>
        <v>0</v>
      </c>
      <c r="BG395" s="185">
        <f>IF(N395="zákl. přenesená",J395,0)</f>
        <v>0</v>
      </c>
      <c r="BH395" s="185">
        <f>IF(N395="sníž. přenesená",J395,0)</f>
        <v>0</v>
      </c>
      <c r="BI395" s="185">
        <f>IF(N395="nulová",J395,0)</f>
        <v>0</v>
      </c>
      <c r="BJ395" s="23" t="s">
        <v>74</v>
      </c>
      <c r="BK395" s="185">
        <f>ROUND(I395*H395,2)</f>
        <v>0</v>
      </c>
      <c r="BL395" s="23" t="s">
        <v>84</v>
      </c>
      <c r="BM395" s="23" t="s">
        <v>716</v>
      </c>
    </row>
    <row r="396" spans="2:65" s="1" customFormat="1" ht="22.5" customHeight="1">
      <c r="B396" s="173"/>
      <c r="C396" s="222" t="s">
        <v>717</v>
      </c>
      <c r="D396" s="222" t="s">
        <v>439</v>
      </c>
      <c r="E396" s="223" t="s">
        <v>718</v>
      </c>
      <c r="F396" s="224" t="s">
        <v>719</v>
      </c>
      <c r="G396" s="225" t="s">
        <v>672</v>
      </c>
      <c r="H396" s="226">
        <v>2</v>
      </c>
      <c r="I396" s="227"/>
      <c r="J396" s="228">
        <f>ROUND(I396*H396,2)</f>
        <v>0</v>
      </c>
      <c r="K396" s="224" t="s">
        <v>134</v>
      </c>
      <c r="L396" s="229"/>
      <c r="M396" s="230" t="s">
        <v>5</v>
      </c>
      <c r="N396" s="231" t="s">
        <v>40</v>
      </c>
      <c r="O396" s="41"/>
      <c r="P396" s="183">
        <f>O396*H396</f>
        <v>0</v>
      </c>
      <c r="Q396" s="183">
        <v>1.6</v>
      </c>
      <c r="R396" s="183">
        <f>Q396*H396</f>
        <v>3.2</v>
      </c>
      <c r="S396" s="183">
        <v>0</v>
      </c>
      <c r="T396" s="184">
        <f>S396*H396</f>
        <v>0</v>
      </c>
      <c r="AR396" s="23" t="s">
        <v>188</v>
      </c>
      <c r="AT396" s="23" t="s">
        <v>439</v>
      </c>
      <c r="AU396" s="23" t="s">
        <v>78</v>
      </c>
      <c r="AY396" s="23" t="s">
        <v>127</v>
      </c>
      <c r="BE396" s="185">
        <f>IF(N396="základní",J396,0)</f>
        <v>0</v>
      </c>
      <c r="BF396" s="185">
        <f>IF(N396="snížená",J396,0)</f>
        <v>0</v>
      </c>
      <c r="BG396" s="185">
        <f>IF(N396="zákl. přenesená",J396,0)</f>
        <v>0</v>
      </c>
      <c r="BH396" s="185">
        <f>IF(N396="sníž. přenesená",J396,0)</f>
        <v>0</v>
      </c>
      <c r="BI396" s="185">
        <f>IF(N396="nulová",J396,0)</f>
        <v>0</v>
      </c>
      <c r="BJ396" s="23" t="s">
        <v>74</v>
      </c>
      <c r="BK396" s="185">
        <f>ROUND(I396*H396,2)</f>
        <v>0</v>
      </c>
      <c r="BL396" s="23" t="s">
        <v>84</v>
      </c>
      <c r="BM396" s="23" t="s">
        <v>720</v>
      </c>
    </row>
    <row r="397" spans="2:65" s="1" customFormat="1" ht="22.5" customHeight="1">
      <c r="B397" s="173"/>
      <c r="C397" s="222" t="s">
        <v>721</v>
      </c>
      <c r="D397" s="222" t="s">
        <v>439</v>
      </c>
      <c r="E397" s="223" t="s">
        <v>722</v>
      </c>
      <c r="F397" s="224" t="s">
        <v>723</v>
      </c>
      <c r="G397" s="225" t="s">
        <v>672</v>
      </c>
      <c r="H397" s="226">
        <v>2</v>
      </c>
      <c r="I397" s="227"/>
      <c r="J397" s="228">
        <f>ROUND(I397*H397,2)</f>
        <v>0</v>
      </c>
      <c r="K397" s="224" t="s">
        <v>134</v>
      </c>
      <c r="L397" s="229"/>
      <c r="M397" s="230" t="s">
        <v>5</v>
      </c>
      <c r="N397" s="231" t="s">
        <v>40</v>
      </c>
      <c r="O397" s="41"/>
      <c r="P397" s="183">
        <f>O397*H397</f>
        <v>0</v>
      </c>
      <c r="Q397" s="183">
        <v>3.2000000000000001E-2</v>
      </c>
      <c r="R397" s="183">
        <f>Q397*H397</f>
        <v>6.4000000000000001E-2</v>
      </c>
      <c r="S397" s="183">
        <v>0</v>
      </c>
      <c r="T397" s="184">
        <f>S397*H397</f>
        <v>0</v>
      </c>
      <c r="AR397" s="23" t="s">
        <v>188</v>
      </c>
      <c r="AT397" s="23" t="s">
        <v>439</v>
      </c>
      <c r="AU397" s="23" t="s">
        <v>78</v>
      </c>
      <c r="AY397" s="23" t="s">
        <v>127</v>
      </c>
      <c r="BE397" s="185">
        <f>IF(N397="základní",J397,0)</f>
        <v>0</v>
      </c>
      <c r="BF397" s="185">
        <f>IF(N397="snížená",J397,0)</f>
        <v>0</v>
      </c>
      <c r="BG397" s="185">
        <f>IF(N397="zákl. přenesená",J397,0)</f>
        <v>0</v>
      </c>
      <c r="BH397" s="185">
        <f>IF(N397="sníž. přenesená",J397,0)</f>
        <v>0</v>
      </c>
      <c r="BI397" s="185">
        <f>IF(N397="nulová",J397,0)</f>
        <v>0</v>
      </c>
      <c r="BJ397" s="23" t="s">
        <v>74</v>
      </c>
      <c r="BK397" s="185">
        <f>ROUND(I397*H397,2)</f>
        <v>0</v>
      </c>
      <c r="BL397" s="23" t="s">
        <v>84</v>
      </c>
      <c r="BM397" s="23" t="s">
        <v>724</v>
      </c>
    </row>
    <row r="398" spans="2:65" s="1" customFormat="1" ht="31.5" customHeight="1">
      <c r="B398" s="173"/>
      <c r="C398" s="174" t="s">
        <v>725</v>
      </c>
      <c r="D398" s="174" t="s">
        <v>130</v>
      </c>
      <c r="E398" s="175" t="s">
        <v>726</v>
      </c>
      <c r="F398" s="176" t="s">
        <v>727</v>
      </c>
      <c r="G398" s="177" t="s">
        <v>301</v>
      </c>
      <c r="H398" s="178">
        <v>44.783999999999999</v>
      </c>
      <c r="I398" s="179"/>
      <c r="J398" s="180">
        <f>ROUND(I398*H398,2)</f>
        <v>0</v>
      </c>
      <c r="K398" s="176" t="s">
        <v>134</v>
      </c>
      <c r="L398" s="40"/>
      <c r="M398" s="181" t="s">
        <v>5</v>
      </c>
      <c r="N398" s="182" t="s">
        <v>40</v>
      </c>
      <c r="O398" s="41"/>
      <c r="P398" s="183">
        <f>O398*H398</f>
        <v>0</v>
      </c>
      <c r="Q398" s="183">
        <v>4.6499999999999996E-3</v>
      </c>
      <c r="R398" s="183">
        <f>Q398*H398</f>
        <v>0.20824559999999998</v>
      </c>
      <c r="S398" s="183">
        <v>0</v>
      </c>
      <c r="T398" s="184">
        <f>S398*H398</f>
        <v>0</v>
      </c>
      <c r="AR398" s="23" t="s">
        <v>84</v>
      </c>
      <c r="AT398" s="23" t="s">
        <v>130</v>
      </c>
      <c r="AU398" s="23" t="s">
        <v>78</v>
      </c>
      <c r="AY398" s="23" t="s">
        <v>127</v>
      </c>
      <c r="BE398" s="185">
        <f>IF(N398="základní",J398,0)</f>
        <v>0</v>
      </c>
      <c r="BF398" s="185">
        <f>IF(N398="snížená",J398,0)</f>
        <v>0</v>
      </c>
      <c r="BG398" s="185">
        <f>IF(N398="zákl. přenesená",J398,0)</f>
        <v>0</v>
      </c>
      <c r="BH398" s="185">
        <f>IF(N398="sníž. přenesená",J398,0)</f>
        <v>0</v>
      </c>
      <c r="BI398" s="185">
        <f>IF(N398="nulová",J398,0)</f>
        <v>0</v>
      </c>
      <c r="BJ398" s="23" t="s">
        <v>74</v>
      </c>
      <c r="BK398" s="185">
        <f>ROUND(I398*H398,2)</f>
        <v>0</v>
      </c>
      <c r="BL398" s="23" t="s">
        <v>84</v>
      </c>
      <c r="BM398" s="23" t="s">
        <v>728</v>
      </c>
    </row>
    <row r="399" spans="2:65" s="11" customFormat="1">
      <c r="B399" s="186"/>
      <c r="D399" s="187" t="s">
        <v>137</v>
      </c>
      <c r="E399" s="188" t="s">
        <v>5</v>
      </c>
      <c r="F399" s="189" t="s">
        <v>386</v>
      </c>
      <c r="H399" s="190" t="s">
        <v>5</v>
      </c>
      <c r="I399" s="191"/>
      <c r="L399" s="186"/>
      <c r="M399" s="192"/>
      <c r="N399" s="193"/>
      <c r="O399" s="193"/>
      <c r="P399" s="193"/>
      <c r="Q399" s="193"/>
      <c r="R399" s="193"/>
      <c r="S399" s="193"/>
      <c r="T399" s="194"/>
      <c r="AT399" s="190" t="s">
        <v>137</v>
      </c>
      <c r="AU399" s="190" t="s">
        <v>78</v>
      </c>
      <c r="AV399" s="11" t="s">
        <v>74</v>
      </c>
      <c r="AW399" s="11" t="s">
        <v>33</v>
      </c>
      <c r="AX399" s="11" t="s">
        <v>69</v>
      </c>
      <c r="AY399" s="190" t="s">
        <v>127</v>
      </c>
    </row>
    <row r="400" spans="2:65" s="11" customFormat="1">
      <c r="B400" s="186"/>
      <c r="D400" s="187" t="s">
        <v>137</v>
      </c>
      <c r="E400" s="188" t="s">
        <v>5</v>
      </c>
      <c r="F400" s="189" t="s">
        <v>729</v>
      </c>
      <c r="H400" s="190" t="s">
        <v>5</v>
      </c>
      <c r="I400" s="191"/>
      <c r="L400" s="186"/>
      <c r="M400" s="192"/>
      <c r="N400" s="193"/>
      <c r="O400" s="193"/>
      <c r="P400" s="193"/>
      <c r="Q400" s="193"/>
      <c r="R400" s="193"/>
      <c r="S400" s="193"/>
      <c r="T400" s="194"/>
      <c r="AT400" s="190" t="s">
        <v>137</v>
      </c>
      <c r="AU400" s="190" t="s">
        <v>78</v>
      </c>
      <c r="AV400" s="11" t="s">
        <v>74</v>
      </c>
      <c r="AW400" s="11" t="s">
        <v>33</v>
      </c>
      <c r="AX400" s="11" t="s">
        <v>69</v>
      </c>
      <c r="AY400" s="190" t="s">
        <v>127</v>
      </c>
    </row>
    <row r="401" spans="2:65" s="12" customFormat="1">
      <c r="B401" s="195"/>
      <c r="D401" s="187" t="s">
        <v>137</v>
      </c>
      <c r="E401" s="196" t="s">
        <v>5</v>
      </c>
      <c r="F401" s="197" t="s">
        <v>730</v>
      </c>
      <c r="H401" s="198">
        <v>14.7</v>
      </c>
      <c r="I401" s="199"/>
      <c r="L401" s="195"/>
      <c r="M401" s="200"/>
      <c r="N401" s="201"/>
      <c r="O401" s="201"/>
      <c r="P401" s="201"/>
      <c r="Q401" s="201"/>
      <c r="R401" s="201"/>
      <c r="S401" s="201"/>
      <c r="T401" s="202"/>
      <c r="AT401" s="196" t="s">
        <v>137</v>
      </c>
      <c r="AU401" s="196" t="s">
        <v>78</v>
      </c>
      <c r="AV401" s="12" t="s">
        <v>78</v>
      </c>
      <c r="AW401" s="12" t="s">
        <v>33</v>
      </c>
      <c r="AX401" s="12" t="s">
        <v>69</v>
      </c>
      <c r="AY401" s="196" t="s">
        <v>127</v>
      </c>
    </row>
    <row r="402" spans="2:65" s="12" customFormat="1">
      <c r="B402" s="195"/>
      <c r="D402" s="187" t="s">
        <v>137</v>
      </c>
      <c r="E402" s="196" t="s">
        <v>5</v>
      </c>
      <c r="F402" s="197" t="s">
        <v>731</v>
      </c>
      <c r="H402" s="198">
        <v>14.64</v>
      </c>
      <c r="I402" s="199"/>
      <c r="L402" s="195"/>
      <c r="M402" s="200"/>
      <c r="N402" s="201"/>
      <c r="O402" s="201"/>
      <c r="P402" s="201"/>
      <c r="Q402" s="201"/>
      <c r="R402" s="201"/>
      <c r="S402" s="201"/>
      <c r="T402" s="202"/>
      <c r="AT402" s="196" t="s">
        <v>137</v>
      </c>
      <c r="AU402" s="196" t="s">
        <v>78</v>
      </c>
      <c r="AV402" s="12" t="s">
        <v>78</v>
      </c>
      <c r="AW402" s="12" t="s">
        <v>33</v>
      </c>
      <c r="AX402" s="12" t="s">
        <v>69</v>
      </c>
      <c r="AY402" s="196" t="s">
        <v>127</v>
      </c>
    </row>
    <row r="403" spans="2:65" s="11" customFormat="1">
      <c r="B403" s="186"/>
      <c r="D403" s="187" t="s">
        <v>137</v>
      </c>
      <c r="E403" s="188" t="s">
        <v>5</v>
      </c>
      <c r="F403" s="189" t="s">
        <v>732</v>
      </c>
      <c r="H403" s="190" t="s">
        <v>5</v>
      </c>
      <c r="I403" s="191"/>
      <c r="L403" s="186"/>
      <c r="M403" s="192"/>
      <c r="N403" s="193"/>
      <c r="O403" s="193"/>
      <c r="P403" s="193"/>
      <c r="Q403" s="193"/>
      <c r="R403" s="193"/>
      <c r="S403" s="193"/>
      <c r="T403" s="194"/>
      <c r="AT403" s="190" t="s">
        <v>137</v>
      </c>
      <c r="AU403" s="190" t="s">
        <v>78</v>
      </c>
      <c r="AV403" s="11" t="s">
        <v>74</v>
      </c>
      <c r="AW403" s="11" t="s">
        <v>33</v>
      </c>
      <c r="AX403" s="11" t="s">
        <v>69</v>
      </c>
      <c r="AY403" s="190" t="s">
        <v>127</v>
      </c>
    </row>
    <row r="404" spans="2:65" s="12" customFormat="1">
      <c r="B404" s="195"/>
      <c r="D404" s="187" t="s">
        <v>137</v>
      </c>
      <c r="E404" s="196" t="s">
        <v>5</v>
      </c>
      <c r="F404" s="197" t="s">
        <v>733</v>
      </c>
      <c r="H404" s="198">
        <v>7.74</v>
      </c>
      <c r="I404" s="199"/>
      <c r="L404" s="195"/>
      <c r="M404" s="200"/>
      <c r="N404" s="201"/>
      <c r="O404" s="201"/>
      <c r="P404" s="201"/>
      <c r="Q404" s="201"/>
      <c r="R404" s="201"/>
      <c r="S404" s="201"/>
      <c r="T404" s="202"/>
      <c r="AT404" s="196" t="s">
        <v>137</v>
      </c>
      <c r="AU404" s="196" t="s">
        <v>78</v>
      </c>
      <c r="AV404" s="12" t="s">
        <v>78</v>
      </c>
      <c r="AW404" s="12" t="s">
        <v>33</v>
      </c>
      <c r="AX404" s="12" t="s">
        <v>69</v>
      </c>
      <c r="AY404" s="196" t="s">
        <v>127</v>
      </c>
    </row>
    <row r="405" spans="2:65" s="12" customFormat="1">
      <c r="B405" s="195"/>
      <c r="D405" s="187" t="s">
        <v>137</v>
      </c>
      <c r="E405" s="196" t="s">
        <v>5</v>
      </c>
      <c r="F405" s="197" t="s">
        <v>734</v>
      </c>
      <c r="H405" s="198">
        <v>7.7039999999999997</v>
      </c>
      <c r="I405" s="199"/>
      <c r="L405" s="195"/>
      <c r="M405" s="200"/>
      <c r="N405" s="201"/>
      <c r="O405" s="201"/>
      <c r="P405" s="201"/>
      <c r="Q405" s="201"/>
      <c r="R405" s="201"/>
      <c r="S405" s="201"/>
      <c r="T405" s="202"/>
      <c r="AT405" s="196" t="s">
        <v>137</v>
      </c>
      <c r="AU405" s="196" t="s">
        <v>78</v>
      </c>
      <c r="AV405" s="12" t="s">
        <v>78</v>
      </c>
      <c r="AW405" s="12" t="s">
        <v>33</v>
      </c>
      <c r="AX405" s="12" t="s">
        <v>69</v>
      </c>
      <c r="AY405" s="196" t="s">
        <v>127</v>
      </c>
    </row>
    <row r="406" spans="2:65" s="13" customFormat="1">
      <c r="B406" s="203"/>
      <c r="D406" s="204" t="s">
        <v>137</v>
      </c>
      <c r="E406" s="205" t="s">
        <v>5</v>
      </c>
      <c r="F406" s="206" t="s">
        <v>141</v>
      </c>
      <c r="H406" s="207">
        <v>44.783999999999999</v>
      </c>
      <c r="I406" s="208"/>
      <c r="L406" s="203"/>
      <c r="M406" s="209"/>
      <c r="N406" s="210"/>
      <c r="O406" s="210"/>
      <c r="P406" s="210"/>
      <c r="Q406" s="210"/>
      <c r="R406" s="210"/>
      <c r="S406" s="210"/>
      <c r="T406" s="211"/>
      <c r="AT406" s="212" t="s">
        <v>137</v>
      </c>
      <c r="AU406" s="212" t="s">
        <v>78</v>
      </c>
      <c r="AV406" s="13" t="s">
        <v>84</v>
      </c>
      <c r="AW406" s="13" t="s">
        <v>33</v>
      </c>
      <c r="AX406" s="13" t="s">
        <v>74</v>
      </c>
      <c r="AY406" s="212" t="s">
        <v>127</v>
      </c>
    </row>
    <row r="407" spans="2:65" s="1" customFormat="1" ht="22.5" customHeight="1">
      <c r="B407" s="173"/>
      <c r="C407" s="174" t="s">
        <v>735</v>
      </c>
      <c r="D407" s="174" t="s">
        <v>130</v>
      </c>
      <c r="E407" s="175" t="s">
        <v>736</v>
      </c>
      <c r="F407" s="176" t="s">
        <v>737</v>
      </c>
      <c r="G407" s="177" t="s">
        <v>423</v>
      </c>
      <c r="H407" s="178">
        <v>0.52600000000000002</v>
      </c>
      <c r="I407" s="179"/>
      <c r="J407" s="180">
        <f>ROUND(I407*H407,2)</f>
        <v>0</v>
      </c>
      <c r="K407" s="176" t="s">
        <v>134</v>
      </c>
      <c r="L407" s="40"/>
      <c r="M407" s="181" t="s">
        <v>5</v>
      </c>
      <c r="N407" s="182" t="s">
        <v>40</v>
      </c>
      <c r="O407" s="41"/>
      <c r="P407" s="183">
        <f>O407*H407</f>
        <v>0</v>
      </c>
      <c r="Q407" s="183">
        <v>1.04196</v>
      </c>
      <c r="R407" s="183">
        <f>Q407*H407</f>
        <v>0.54807096</v>
      </c>
      <c r="S407" s="183">
        <v>0</v>
      </c>
      <c r="T407" s="184">
        <f>S407*H407</f>
        <v>0</v>
      </c>
      <c r="AR407" s="23" t="s">
        <v>84</v>
      </c>
      <c r="AT407" s="23" t="s">
        <v>130</v>
      </c>
      <c r="AU407" s="23" t="s">
        <v>78</v>
      </c>
      <c r="AY407" s="23" t="s">
        <v>127</v>
      </c>
      <c r="BE407" s="185">
        <f>IF(N407="základní",J407,0)</f>
        <v>0</v>
      </c>
      <c r="BF407" s="185">
        <f>IF(N407="snížená",J407,0)</f>
        <v>0</v>
      </c>
      <c r="BG407" s="185">
        <f>IF(N407="zákl. přenesená",J407,0)</f>
        <v>0</v>
      </c>
      <c r="BH407" s="185">
        <f>IF(N407="sníž. přenesená",J407,0)</f>
        <v>0</v>
      </c>
      <c r="BI407" s="185">
        <f>IF(N407="nulová",J407,0)</f>
        <v>0</v>
      </c>
      <c r="BJ407" s="23" t="s">
        <v>74</v>
      </c>
      <c r="BK407" s="185">
        <f>ROUND(I407*H407,2)</f>
        <v>0</v>
      </c>
      <c r="BL407" s="23" t="s">
        <v>84</v>
      </c>
      <c r="BM407" s="23" t="s">
        <v>738</v>
      </c>
    </row>
    <row r="408" spans="2:65" s="11" customFormat="1">
      <c r="B408" s="186"/>
      <c r="D408" s="187" t="s">
        <v>137</v>
      </c>
      <c r="E408" s="188" t="s">
        <v>5</v>
      </c>
      <c r="F408" s="189" t="s">
        <v>739</v>
      </c>
      <c r="H408" s="190" t="s">
        <v>5</v>
      </c>
      <c r="I408" s="191"/>
      <c r="L408" s="186"/>
      <c r="M408" s="192"/>
      <c r="N408" s="193"/>
      <c r="O408" s="193"/>
      <c r="P408" s="193"/>
      <c r="Q408" s="193"/>
      <c r="R408" s="193"/>
      <c r="S408" s="193"/>
      <c r="T408" s="194"/>
      <c r="AT408" s="190" t="s">
        <v>137</v>
      </c>
      <c r="AU408" s="190" t="s">
        <v>78</v>
      </c>
      <c r="AV408" s="11" t="s">
        <v>74</v>
      </c>
      <c r="AW408" s="11" t="s">
        <v>33</v>
      </c>
      <c r="AX408" s="11" t="s">
        <v>69</v>
      </c>
      <c r="AY408" s="190" t="s">
        <v>127</v>
      </c>
    </row>
    <row r="409" spans="2:65" s="12" customFormat="1">
      <c r="B409" s="195"/>
      <c r="D409" s="187" t="s">
        <v>137</v>
      </c>
      <c r="E409" s="196" t="s">
        <v>5</v>
      </c>
      <c r="F409" s="197" t="s">
        <v>740</v>
      </c>
      <c r="H409" s="198">
        <v>0.52600000000000002</v>
      </c>
      <c r="I409" s="199"/>
      <c r="L409" s="195"/>
      <c r="M409" s="200"/>
      <c r="N409" s="201"/>
      <c r="O409" s="201"/>
      <c r="P409" s="201"/>
      <c r="Q409" s="201"/>
      <c r="R409" s="201"/>
      <c r="S409" s="201"/>
      <c r="T409" s="202"/>
      <c r="AT409" s="196" t="s">
        <v>137</v>
      </c>
      <c r="AU409" s="196" t="s">
        <v>78</v>
      </c>
      <c r="AV409" s="12" t="s">
        <v>78</v>
      </c>
      <c r="AW409" s="12" t="s">
        <v>33</v>
      </c>
      <c r="AX409" s="12" t="s">
        <v>69</v>
      </c>
      <c r="AY409" s="196" t="s">
        <v>127</v>
      </c>
    </row>
    <row r="410" spans="2:65" s="13" customFormat="1">
      <c r="B410" s="203"/>
      <c r="D410" s="204" t="s">
        <v>137</v>
      </c>
      <c r="E410" s="205" t="s">
        <v>5</v>
      </c>
      <c r="F410" s="206" t="s">
        <v>141</v>
      </c>
      <c r="H410" s="207">
        <v>0.52600000000000002</v>
      </c>
      <c r="I410" s="208"/>
      <c r="L410" s="203"/>
      <c r="M410" s="209"/>
      <c r="N410" s="210"/>
      <c r="O410" s="210"/>
      <c r="P410" s="210"/>
      <c r="Q410" s="210"/>
      <c r="R410" s="210"/>
      <c r="S410" s="210"/>
      <c r="T410" s="211"/>
      <c r="AT410" s="212" t="s">
        <v>137</v>
      </c>
      <c r="AU410" s="212" t="s">
        <v>78</v>
      </c>
      <c r="AV410" s="13" t="s">
        <v>84</v>
      </c>
      <c r="AW410" s="13" t="s">
        <v>33</v>
      </c>
      <c r="AX410" s="13" t="s">
        <v>74</v>
      </c>
      <c r="AY410" s="212" t="s">
        <v>127</v>
      </c>
    </row>
    <row r="411" spans="2:65" s="1" customFormat="1" ht="22.5" customHeight="1">
      <c r="B411" s="173"/>
      <c r="C411" s="174" t="s">
        <v>741</v>
      </c>
      <c r="D411" s="174" t="s">
        <v>130</v>
      </c>
      <c r="E411" s="175" t="s">
        <v>742</v>
      </c>
      <c r="F411" s="176" t="s">
        <v>743</v>
      </c>
      <c r="G411" s="177" t="s">
        <v>672</v>
      </c>
      <c r="H411" s="178">
        <v>2</v>
      </c>
      <c r="I411" s="179"/>
      <c r="J411" s="180">
        <f>ROUND(I411*H411,2)</f>
        <v>0</v>
      </c>
      <c r="K411" s="176" t="s">
        <v>134</v>
      </c>
      <c r="L411" s="40"/>
      <c r="M411" s="181" t="s">
        <v>5</v>
      </c>
      <c r="N411" s="182" t="s">
        <v>40</v>
      </c>
      <c r="O411" s="41"/>
      <c r="P411" s="183">
        <f>O411*H411</f>
        <v>0</v>
      </c>
      <c r="Q411" s="183">
        <v>2.7654399999999999</v>
      </c>
      <c r="R411" s="183">
        <f>Q411*H411</f>
        <v>5.5308799999999998</v>
      </c>
      <c r="S411" s="183">
        <v>0</v>
      </c>
      <c r="T411" s="184">
        <f>S411*H411</f>
        <v>0</v>
      </c>
      <c r="AR411" s="23" t="s">
        <v>84</v>
      </c>
      <c r="AT411" s="23" t="s">
        <v>130</v>
      </c>
      <c r="AU411" s="23" t="s">
        <v>78</v>
      </c>
      <c r="AY411" s="23" t="s">
        <v>127</v>
      </c>
      <c r="BE411" s="185">
        <f>IF(N411="základní",J411,0)</f>
        <v>0</v>
      </c>
      <c r="BF411" s="185">
        <f>IF(N411="snížená",J411,0)</f>
        <v>0</v>
      </c>
      <c r="BG411" s="185">
        <f>IF(N411="zákl. přenesená",J411,0)</f>
        <v>0</v>
      </c>
      <c r="BH411" s="185">
        <f>IF(N411="sníž. přenesená",J411,0)</f>
        <v>0</v>
      </c>
      <c r="BI411" s="185">
        <f>IF(N411="nulová",J411,0)</f>
        <v>0</v>
      </c>
      <c r="BJ411" s="23" t="s">
        <v>74</v>
      </c>
      <c r="BK411" s="185">
        <f>ROUND(I411*H411,2)</f>
        <v>0</v>
      </c>
      <c r="BL411" s="23" t="s">
        <v>84</v>
      </c>
      <c r="BM411" s="23" t="s">
        <v>744</v>
      </c>
    </row>
    <row r="412" spans="2:65" s="11" customFormat="1">
      <c r="B412" s="186"/>
      <c r="D412" s="187" t="s">
        <v>137</v>
      </c>
      <c r="E412" s="188" t="s">
        <v>5</v>
      </c>
      <c r="F412" s="189" t="s">
        <v>334</v>
      </c>
      <c r="H412" s="190" t="s">
        <v>5</v>
      </c>
      <c r="I412" s="191"/>
      <c r="L412" s="186"/>
      <c r="M412" s="192"/>
      <c r="N412" s="193"/>
      <c r="O412" s="193"/>
      <c r="P412" s="193"/>
      <c r="Q412" s="193"/>
      <c r="R412" s="193"/>
      <c r="S412" s="193"/>
      <c r="T412" s="194"/>
      <c r="AT412" s="190" t="s">
        <v>137</v>
      </c>
      <c r="AU412" s="190" t="s">
        <v>78</v>
      </c>
      <c r="AV412" s="11" t="s">
        <v>74</v>
      </c>
      <c r="AW412" s="11" t="s">
        <v>33</v>
      </c>
      <c r="AX412" s="11" t="s">
        <v>69</v>
      </c>
      <c r="AY412" s="190" t="s">
        <v>127</v>
      </c>
    </row>
    <row r="413" spans="2:65" s="12" customFormat="1">
      <c r="B413" s="195"/>
      <c r="D413" s="187" t="s">
        <v>137</v>
      </c>
      <c r="E413" s="196" t="s">
        <v>5</v>
      </c>
      <c r="F413" s="197" t="s">
        <v>78</v>
      </c>
      <c r="H413" s="198">
        <v>2</v>
      </c>
      <c r="I413" s="199"/>
      <c r="L413" s="195"/>
      <c r="M413" s="200"/>
      <c r="N413" s="201"/>
      <c r="O413" s="201"/>
      <c r="P413" s="201"/>
      <c r="Q413" s="201"/>
      <c r="R413" s="201"/>
      <c r="S413" s="201"/>
      <c r="T413" s="202"/>
      <c r="AT413" s="196" t="s">
        <v>137</v>
      </c>
      <c r="AU413" s="196" t="s">
        <v>78</v>
      </c>
      <c r="AV413" s="12" t="s">
        <v>78</v>
      </c>
      <c r="AW413" s="12" t="s">
        <v>33</v>
      </c>
      <c r="AX413" s="12" t="s">
        <v>69</v>
      </c>
      <c r="AY413" s="196" t="s">
        <v>127</v>
      </c>
    </row>
    <row r="414" spans="2:65" s="13" customFormat="1">
      <c r="B414" s="203"/>
      <c r="D414" s="204" t="s">
        <v>137</v>
      </c>
      <c r="E414" s="205" t="s">
        <v>5</v>
      </c>
      <c r="F414" s="206" t="s">
        <v>141</v>
      </c>
      <c r="H414" s="207">
        <v>2</v>
      </c>
      <c r="I414" s="208"/>
      <c r="L414" s="203"/>
      <c r="M414" s="209"/>
      <c r="N414" s="210"/>
      <c r="O414" s="210"/>
      <c r="P414" s="210"/>
      <c r="Q414" s="210"/>
      <c r="R414" s="210"/>
      <c r="S414" s="210"/>
      <c r="T414" s="211"/>
      <c r="AT414" s="212" t="s">
        <v>137</v>
      </c>
      <c r="AU414" s="212" t="s">
        <v>78</v>
      </c>
      <c r="AV414" s="13" t="s">
        <v>84</v>
      </c>
      <c r="AW414" s="13" t="s">
        <v>33</v>
      </c>
      <c r="AX414" s="13" t="s">
        <v>74</v>
      </c>
      <c r="AY414" s="212" t="s">
        <v>127</v>
      </c>
    </row>
    <row r="415" spans="2:65" s="1" customFormat="1" ht="22.5" customHeight="1">
      <c r="B415" s="173"/>
      <c r="C415" s="174" t="s">
        <v>745</v>
      </c>
      <c r="D415" s="174" t="s">
        <v>130</v>
      </c>
      <c r="E415" s="175" t="s">
        <v>746</v>
      </c>
      <c r="F415" s="176" t="s">
        <v>747</v>
      </c>
      <c r="G415" s="177" t="s">
        <v>672</v>
      </c>
      <c r="H415" s="178">
        <v>1</v>
      </c>
      <c r="I415" s="179"/>
      <c r="J415" s="180">
        <f>ROUND(I415*H415,2)</f>
        <v>0</v>
      </c>
      <c r="K415" s="176" t="s">
        <v>134</v>
      </c>
      <c r="L415" s="40"/>
      <c r="M415" s="181" t="s">
        <v>5</v>
      </c>
      <c r="N415" s="182" t="s">
        <v>40</v>
      </c>
      <c r="O415" s="41"/>
      <c r="P415" s="183">
        <f>O415*H415</f>
        <v>0</v>
      </c>
      <c r="Q415" s="183">
        <v>0.55257000000000001</v>
      </c>
      <c r="R415" s="183">
        <f>Q415*H415</f>
        <v>0.55257000000000001</v>
      </c>
      <c r="S415" s="183">
        <v>0</v>
      </c>
      <c r="T415" s="184">
        <f>S415*H415</f>
        <v>0</v>
      </c>
      <c r="AR415" s="23" t="s">
        <v>84</v>
      </c>
      <c r="AT415" s="23" t="s">
        <v>130</v>
      </c>
      <c r="AU415" s="23" t="s">
        <v>78</v>
      </c>
      <c r="AY415" s="23" t="s">
        <v>127</v>
      </c>
      <c r="BE415" s="185">
        <f>IF(N415="základní",J415,0)</f>
        <v>0</v>
      </c>
      <c r="BF415" s="185">
        <f>IF(N415="snížená",J415,0)</f>
        <v>0</v>
      </c>
      <c r="BG415" s="185">
        <f>IF(N415="zákl. přenesená",J415,0)</f>
        <v>0</v>
      </c>
      <c r="BH415" s="185">
        <f>IF(N415="sníž. přenesená",J415,0)</f>
        <v>0</v>
      </c>
      <c r="BI415" s="185">
        <f>IF(N415="nulová",J415,0)</f>
        <v>0</v>
      </c>
      <c r="BJ415" s="23" t="s">
        <v>74</v>
      </c>
      <c r="BK415" s="185">
        <f>ROUND(I415*H415,2)</f>
        <v>0</v>
      </c>
      <c r="BL415" s="23" t="s">
        <v>84</v>
      </c>
      <c r="BM415" s="23" t="s">
        <v>748</v>
      </c>
    </row>
    <row r="416" spans="2:65" s="11" customFormat="1">
      <c r="B416" s="186"/>
      <c r="D416" s="187" t="s">
        <v>137</v>
      </c>
      <c r="E416" s="188" t="s">
        <v>5</v>
      </c>
      <c r="F416" s="189" t="s">
        <v>749</v>
      </c>
      <c r="H416" s="190" t="s">
        <v>5</v>
      </c>
      <c r="I416" s="191"/>
      <c r="L416" s="186"/>
      <c r="M416" s="192"/>
      <c r="N416" s="193"/>
      <c r="O416" s="193"/>
      <c r="P416" s="193"/>
      <c r="Q416" s="193"/>
      <c r="R416" s="193"/>
      <c r="S416" s="193"/>
      <c r="T416" s="194"/>
      <c r="AT416" s="190" t="s">
        <v>137</v>
      </c>
      <c r="AU416" s="190" t="s">
        <v>78</v>
      </c>
      <c r="AV416" s="11" t="s">
        <v>74</v>
      </c>
      <c r="AW416" s="11" t="s">
        <v>33</v>
      </c>
      <c r="AX416" s="11" t="s">
        <v>69</v>
      </c>
      <c r="AY416" s="190" t="s">
        <v>127</v>
      </c>
    </row>
    <row r="417" spans="2:65" s="12" customFormat="1">
      <c r="B417" s="195"/>
      <c r="D417" s="187" t="s">
        <v>137</v>
      </c>
      <c r="E417" s="196" t="s">
        <v>5</v>
      </c>
      <c r="F417" s="197" t="s">
        <v>74</v>
      </c>
      <c r="H417" s="198">
        <v>1</v>
      </c>
      <c r="I417" s="199"/>
      <c r="L417" s="195"/>
      <c r="M417" s="200"/>
      <c r="N417" s="201"/>
      <c r="O417" s="201"/>
      <c r="P417" s="201"/>
      <c r="Q417" s="201"/>
      <c r="R417" s="201"/>
      <c r="S417" s="201"/>
      <c r="T417" s="202"/>
      <c r="AT417" s="196" t="s">
        <v>137</v>
      </c>
      <c r="AU417" s="196" t="s">
        <v>78</v>
      </c>
      <c r="AV417" s="12" t="s">
        <v>78</v>
      </c>
      <c r="AW417" s="12" t="s">
        <v>33</v>
      </c>
      <c r="AX417" s="12" t="s">
        <v>69</v>
      </c>
      <c r="AY417" s="196" t="s">
        <v>127</v>
      </c>
    </row>
    <row r="418" spans="2:65" s="13" customFormat="1">
      <c r="B418" s="203"/>
      <c r="D418" s="204" t="s">
        <v>137</v>
      </c>
      <c r="E418" s="205" t="s">
        <v>5</v>
      </c>
      <c r="F418" s="206" t="s">
        <v>141</v>
      </c>
      <c r="H418" s="207">
        <v>1</v>
      </c>
      <c r="I418" s="208"/>
      <c r="L418" s="203"/>
      <c r="M418" s="209"/>
      <c r="N418" s="210"/>
      <c r="O418" s="210"/>
      <c r="P418" s="210"/>
      <c r="Q418" s="210"/>
      <c r="R418" s="210"/>
      <c r="S418" s="210"/>
      <c r="T418" s="211"/>
      <c r="AT418" s="212" t="s">
        <v>137</v>
      </c>
      <c r="AU418" s="212" t="s">
        <v>78</v>
      </c>
      <c r="AV418" s="13" t="s">
        <v>84</v>
      </c>
      <c r="AW418" s="13" t="s">
        <v>33</v>
      </c>
      <c r="AX418" s="13" t="s">
        <v>74</v>
      </c>
      <c r="AY418" s="212" t="s">
        <v>127</v>
      </c>
    </row>
    <row r="419" spans="2:65" s="1" customFormat="1" ht="22.5" customHeight="1">
      <c r="B419" s="173"/>
      <c r="C419" s="174" t="s">
        <v>750</v>
      </c>
      <c r="D419" s="174" t="s">
        <v>130</v>
      </c>
      <c r="E419" s="175" t="s">
        <v>751</v>
      </c>
      <c r="F419" s="176" t="s">
        <v>752</v>
      </c>
      <c r="G419" s="177" t="s">
        <v>672</v>
      </c>
      <c r="H419" s="178">
        <v>1</v>
      </c>
      <c r="I419" s="179"/>
      <c r="J419" s="180">
        <f>ROUND(I419*H419,2)</f>
        <v>0</v>
      </c>
      <c r="K419" s="176" t="s">
        <v>134</v>
      </c>
      <c r="L419" s="40"/>
      <c r="M419" s="181" t="s">
        <v>5</v>
      </c>
      <c r="N419" s="182" t="s">
        <v>40</v>
      </c>
      <c r="O419" s="41"/>
      <c r="P419" s="183">
        <f>O419*H419</f>
        <v>0</v>
      </c>
      <c r="Q419" s="183">
        <v>2.6148799999999999</v>
      </c>
      <c r="R419" s="183">
        <f>Q419*H419</f>
        <v>2.6148799999999999</v>
      </c>
      <c r="S419" s="183">
        <v>0</v>
      </c>
      <c r="T419" s="184">
        <f>S419*H419</f>
        <v>0</v>
      </c>
      <c r="AR419" s="23" t="s">
        <v>84</v>
      </c>
      <c r="AT419" s="23" t="s">
        <v>130</v>
      </c>
      <c r="AU419" s="23" t="s">
        <v>78</v>
      </c>
      <c r="AY419" s="23" t="s">
        <v>127</v>
      </c>
      <c r="BE419" s="185">
        <f>IF(N419="základní",J419,0)</f>
        <v>0</v>
      </c>
      <c r="BF419" s="185">
        <f>IF(N419="snížená",J419,0)</f>
        <v>0</v>
      </c>
      <c r="BG419" s="185">
        <f>IF(N419="zákl. přenesená",J419,0)</f>
        <v>0</v>
      </c>
      <c r="BH419" s="185">
        <f>IF(N419="sníž. přenesená",J419,0)</f>
        <v>0</v>
      </c>
      <c r="BI419" s="185">
        <f>IF(N419="nulová",J419,0)</f>
        <v>0</v>
      </c>
      <c r="BJ419" s="23" t="s">
        <v>74</v>
      </c>
      <c r="BK419" s="185">
        <f>ROUND(I419*H419,2)</f>
        <v>0</v>
      </c>
      <c r="BL419" s="23" t="s">
        <v>84</v>
      </c>
      <c r="BM419" s="23" t="s">
        <v>753</v>
      </c>
    </row>
    <row r="420" spans="2:65" s="11" customFormat="1">
      <c r="B420" s="186"/>
      <c r="D420" s="187" t="s">
        <v>137</v>
      </c>
      <c r="E420" s="188" t="s">
        <v>5</v>
      </c>
      <c r="F420" s="189" t="s">
        <v>615</v>
      </c>
      <c r="H420" s="190" t="s">
        <v>5</v>
      </c>
      <c r="I420" s="191"/>
      <c r="L420" s="186"/>
      <c r="M420" s="192"/>
      <c r="N420" s="193"/>
      <c r="O420" s="193"/>
      <c r="P420" s="193"/>
      <c r="Q420" s="193"/>
      <c r="R420" s="193"/>
      <c r="S420" s="193"/>
      <c r="T420" s="194"/>
      <c r="AT420" s="190" t="s">
        <v>137</v>
      </c>
      <c r="AU420" s="190" t="s">
        <v>78</v>
      </c>
      <c r="AV420" s="11" t="s">
        <v>74</v>
      </c>
      <c r="AW420" s="11" t="s">
        <v>33</v>
      </c>
      <c r="AX420" s="11" t="s">
        <v>69</v>
      </c>
      <c r="AY420" s="190" t="s">
        <v>127</v>
      </c>
    </row>
    <row r="421" spans="2:65" s="12" customFormat="1">
      <c r="B421" s="195"/>
      <c r="D421" s="187" t="s">
        <v>137</v>
      </c>
      <c r="E421" s="196" t="s">
        <v>5</v>
      </c>
      <c r="F421" s="197" t="s">
        <v>74</v>
      </c>
      <c r="H421" s="198">
        <v>1</v>
      </c>
      <c r="I421" s="199"/>
      <c r="L421" s="195"/>
      <c r="M421" s="200"/>
      <c r="N421" s="201"/>
      <c r="O421" s="201"/>
      <c r="P421" s="201"/>
      <c r="Q421" s="201"/>
      <c r="R421" s="201"/>
      <c r="S421" s="201"/>
      <c r="T421" s="202"/>
      <c r="AT421" s="196" t="s">
        <v>137</v>
      </c>
      <c r="AU421" s="196" t="s">
        <v>78</v>
      </c>
      <c r="AV421" s="12" t="s">
        <v>78</v>
      </c>
      <c r="AW421" s="12" t="s">
        <v>33</v>
      </c>
      <c r="AX421" s="12" t="s">
        <v>69</v>
      </c>
      <c r="AY421" s="196" t="s">
        <v>127</v>
      </c>
    </row>
    <row r="422" spans="2:65" s="13" customFormat="1">
      <c r="B422" s="203"/>
      <c r="D422" s="204" t="s">
        <v>137</v>
      </c>
      <c r="E422" s="205" t="s">
        <v>5</v>
      </c>
      <c r="F422" s="206" t="s">
        <v>141</v>
      </c>
      <c r="H422" s="207">
        <v>1</v>
      </c>
      <c r="I422" s="208"/>
      <c r="L422" s="203"/>
      <c r="M422" s="209"/>
      <c r="N422" s="210"/>
      <c r="O422" s="210"/>
      <c r="P422" s="210"/>
      <c r="Q422" s="210"/>
      <c r="R422" s="210"/>
      <c r="S422" s="210"/>
      <c r="T422" s="211"/>
      <c r="AT422" s="212" t="s">
        <v>137</v>
      </c>
      <c r="AU422" s="212" t="s">
        <v>78</v>
      </c>
      <c r="AV422" s="13" t="s">
        <v>84</v>
      </c>
      <c r="AW422" s="13" t="s">
        <v>33</v>
      </c>
      <c r="AX422" s="13" t="s">
        <v>74</v>
      </c>
      <c r="AY422" s="212" t="s">
        <v>127</v>
      </c>
    </row>
    <row r="423" spans="2:65" s="1" customFormat="1" ht="22.5" customHeight="1">
      <c r="B423" s="173"/>
      <c r="C423" s="174" t="s">
        <v>754</v>
      </c>
      <c r="D423" s="174" t="s">
        <v>130</v>
      </c>
      <c r="E423" s="175" t="s">
        <v>755</v>
      </c>
      <c r="F423" s="176" t="s">
        <v>756</v>
      </c>
      <c r="G423" s="177" t="s">
        <v>672</v>
      </c>
      <c r="H423" s="178">
        <v>3</v>
      </c>
      <c r="I423" s="179"/>
      <c r="J423" s="180">
        <f>ROUND(I423*H423,2)</f>
        <v>0</v>
      </c>
      <c r="K423" s="176" t="s">
        <v>134</v>
      </c>
      <c r="L423" s="40"/>
      <c r="M423" s="181" t="s">
        <v>5</v>
      </c>
      <c r="N423" s="182" t="s">
        <v>40</v>
      </c>
      <c r="O423" s="41"/>
      <c r="P423" s="183">
        <f>O423*H423</f>
        <v>0</v>
      </c>
      <c r="Q423" s="183">
        <v>0.34089999999999998</v>
      </c>
      <c r="R423" s="183">
        <f>Q423*H423</f>
        <v>1.0226999999999999</v>
      </c>
      <c r="S423" s="183">
        <v>0</v>
      </c>
      <c r="T423" s="184">
        <f>S423*H423</f>
        <v>0</v>
      </c>
      <c r="AR423" s="23" t="s">
        <v>84</v>
      </c>
      <c r="AT423" s="23" t="s">
        <v>130</v>
      </c>
      <c r="AU423" s="23" t="s">
        <v>78</v>
      </c>
      <c r="AY423" s="23" t="s">
        <v>127</v>
      </c>
      <c r="BE423" s="185">
        <f>IF(N423="základní",J423,0)</f>
        <v>0</v>
      </c>
      <c r="BF423" s="185">
        <f>IF(N423="snížená",J423,0)</f>
        <v>0</v>
      </c>
      <c r="BG423" s="185">
        <f>IF(N423="zákl. přenesená",J423,0)</f>
        <v>0</v>
      </c>
      <c r="BH423" s="185">
        <f>IF(N423="sníž. přenesená",J423,0)</f>
        <v>0</v>
      </c>
      <c r="BI423" s="185">
        <f>IF(N423="nulová",J423,0)</f>
        <v>0</v>
      </c>
      <c r="BJ423" s="23" t="s">
        <v>74</v>
      </c>
      <c r="BK423" s="185">
        <f>ROUND(I423*H423,2)</f>
        <v>0</v>
      </c>
      <c r="BL423" s="23" t="s">
        <v>84</v>
      </c>
      <c r="BM423" s="23" t="s">
        <v>757</v>
      </c>
    </row>
    <row r="424" spans="2:65" s="1" customFormat="1" ht="22.5" customHeight="1">
      <c r="B424" s="173"/>
      <c r="C424" s="174" t="s">
        <v>758</v>
      </c>
      <c r="D424" s="174" t="s">
        <v>130</v>
      </c>
      <c r="E424" s="175" t="s">
        <v>759</v>
      </c>
      <c r="F424" s="176" t="s">
        <v>760</v>
      </c>
      <c r="G424" s="177" t="s">
        <v>672</v>
      </c>
      <c r="H424" s="178">
        <v>2</v>
      </c>
      <c r="I424" s="179"/>
      <c r="J424" s="180">
        <f>ROUND(I424*H424,2)</f>
        <v>0</v>
      </c>
      <c r="K424" s="176" t="s">
        <v>134</v>
      </c>
      <c r="L424" s="40"/>
      <c r="M424" s="181" t="s">
        <v>5</v>
      </c>
      <c r="N424" s="182" t="s">
        <v>40</v>
      </c>
      <c r="O424" s="41"/>
      <c r="P424" s="183">
        <f>O424*H424</f>
        <v>0</v>
      </c>
      <c r="Q424" s="183">
        <v>7.0200000000000002E-3</v>
      </c>
      <c r="R424" s="183">
        <f>Q424*H424</f>
        <v>1.404E-2</v>
      </c>
      <c r="S424" s="183">
        <v>0</v>
      </c>
      <c r="T424" s="184">
        <f>S424*H424</f>
        <v>0</v>
      </c>
      <c r="AR424" s="23" t="s">
        <v>84</v>
      </c>
      <c r="AT424" s="23" t="s">
        <v>130</v>
      </c>
      <c r="AU424" s="23" t="s">
        <v>78</v>
      </c>
      <c r="AY424" s="23" t="s">
        <v>127</v>
      </c>
      <c r="BE424" s="185">
        <f>IF(N424="základní",J424,0)</f>
        <v>0</v>
      </c>
      <c r="BF424" s="185">
        <f>IF(N424="snížená",J424,0)</f>
        <v>0</v>
      </c>
      <c r="BG424" s="185">
        <f>IF(N424="zákl. přenesená",J424,0)</f>
        <v>0</v>
      </c>
      <c r="BH424" s="185">
        <f>IF(N424="sníž. přenesená",J424,0)</f>
        <v>0</v>
      </c>
      <c r="BI424" s="185">
        <f>IF(N424="nulová",J424,0)</f>
        <v>0</v>
      </c>
      <c r="BJ424" s="23" t="s">
        <v>74</v>
      </c>
      <c r="BK424" s="185">
        <f>ROUND(I424*H424,2)</f>
        <v>0</v>
      </c>
      <c r="BL424" s="23" t="s">
        <v>84</v>
      </c>
      <c r="BM424" s="23" t="s">
        <v>761</v>
      </c>
    </row>
    <row r="425" spans="2:65" s="11" customFormat="1">
      <c r="B425" s="186"/>
      <c r="D425" s="187" t="s">
        <v>137</v>
      </c>
      <c r="E425" s="188" t="s">
        <v>5</v>
      </c>
      <c r="F425" s="189" t="s">
        <v>762</v>
      </c>
      <c r="H425" s="190" t="s">
        <v>5</v>
      </c>
      <c r="I425" s="191"/>
      <c r="L425" s="186"/>
      <c r="M425" s="192"/>
      <c r="N425" s="193"/>
      <c r="O425" s="193"/>
      <c r="P425" s="193"/>
      <c r="Q425" s="193"/>
      <c r="R425" s="193"/>
      <c r="S425" s="193"/>
      <c r="T425" s="194"/>
      <c r="AT425" s="190" t="s">
        <v>137</v>
      </c>
      <c r="AU425" s="190" t="s">
        <v>78</v>
      </c>
      <c r="AV425" s="11" t="s">
        <v>74</v>
      </c>
      <c r="AW425" s="11" t="s">
        <v>33</v>
      </c>
      <c r="AX425" s="11" t="s">
        <v>69</v>
      </c>
      <c r="AY425" s="190" t="s">
        <v>127</v>
      </c>
    </row>
    <row r="426" spans="2:65" s="12" customFormat="1">
      <c r="B426" s="195"/>
      <c r="D426" s="187" t="s">
        <v>137</v>
      </c>
      <c r="E426" s="196" t="s">
        <v>5</v>
      </c>
      <c r="F426" s="197" t="s">
        <v>78</v>
      </c>
      <c r="H426" s="198">
        <v>2</v>
      </c>
      <c r="I426" s="199"/>
      <c r="L426" s="195"/>
      <c r="M426" s="200"/>
      <c r="N426" s="201"/>
      <c r="O426" s="201"/>
      <c r="P426" s="201"/>
      <c r="Q426" s="201"/>
      <c r="R426" s="201"/>
      <c r="S426" s="201"/>
      <c r="T426" s="202"/>
      <c r="AT426" s="196" t="s">
        <v>137</v>
      </c>
      <c r="AU426" s="196" t="s">
        <v>78</v>
      </c>
      <c r="AV426" s="12" t="s">
        <v>78</v>
      </c>
      <c r="AW426" s="12" t="s">
        <v>33</v>
      </c>
      <c r="AX426" s="12" t="s">
        <v>69</v>
      </c>
      <c r="AY426" s="196" t="s">
        <v>127</v>
      </c>
    </row>
    <row r="427" spans="2:65" s="13" customFormat="1">
      <c r="B427" s="203"/>
      <c r="D427" s="204" t="s">
        <v>137</v>
      </c>
      <c r="E427" s="205" t="s">
        <v>5</v>
      </c>
      <c r="F427" s="206" t="s">
        <v>141</v>
      </c>
      <c r="H427" s="207">
        <v>2</v>
      </c>
      <c r="I427" s="208"/>
      <c r="L427" s="203"/>
      <c r="M427" s="209"/>
      <c r="N427" s="210"/>
      <c r="O427" s="210"/>
      <c r="P427" s="210"/>
      <c r="Q427" s="210"/>
      <c r="R427" s="210"/>
      <c r="S427" s="210"/>
      <c r="T427" s="211"/>
      <c r="AT427" s="212" t="s">
        <v>137</v>
      </c>
      <c r="AU427" s="212" t="s">
        <v>78</v>
      </c>
      <c r="AV427" s="13" t="s">
        <v>84</v>
      </c>
      <c r="AW427" s="13" t="s">
        <v>33</v>
      </c>
      <c r="AX427" s="13" t="s">
        <v>74</v>
      </c>
      <c r="AY427" s="212" t="s">
        <v>127</v>
      </c>
    </row>
    <row r="428" spans="2:65" s="1" customFormat="1" ht="22.5" customHeight="1">
      <c r="B428" s="173"/>
      <c r="C428" s="174" t="s">
        <v>763</v>
      </c>
      <c r="D428" s="174" t="s">
        <v>130</v>
      </c>
      <c r="E428" s="175" t="s">
        <v>764</v>
      </c>
      <c r="F428" s="176" t="s">
        <v>765</v>
      </c>
      <c r="G428" s="177" t="s">
        <v>672</v>
      </c>
      <c r="H428" s="178">
        <v>1</v>
      </c>
      <c r="I428" s="179"/>
      <c r="J428" s="180">
        <f>ROUND(I428*H428,2)</f>
        <v>0</v>
      </c>
      <c r="K428" s="176" t="s">
        <v>134</v>
      </c>
      <c r="L428" s="40"/>
      <c r="M428" s="181" t="s">
        <v>5</v>
      </c>
      <c r="N428" s="182" t="s">
        <v>40</v>
      </c>
      <c r="O428" s="41"/>
      <c r="P428" s="183">
        <f>O428*H428</f>
        <v>0</v>
      </c>
      <c r="Q428" s="183">
        <v>0.42368</v>
      </c>
      <c r="R428" s="183">
        <f>Q428*H428</f>
        <v>0.42368</v>
      </c>
      <c r="S428" s="183">
        <v>0</v>
      </c>
      <c r="T428" s="184">
        <f>S428*H428</f>
        <v>0</v>
      </c>
      <c r="AR428" s="23" t="s">
        <v>84</v>
      </c>
      <c r="AT428" s="23" t="s">
        <v>130</v>
      </c>
      <c r="AU428" s="23" t="s">
        <v>78</v>
      </c>
      <c r="AY428" s="23" t="s">
        <v>127</v>
      </c>
      <c r="BE428" s="185">
        <f>IF(N428="základní",J428,0)</f>
        <v>0</v>
      </c>
      <c r="BF428" s="185">
        <f>IF(N428="snížená",J428,0)</f>
        <v>0</v>
      </c>
      <c r="BG428" s="185">
        <f>IF(N428="zákl. přenesená",J428,0)</f>
        <v>0</v>
      </c>
      <c r="BH428" s="185">
        <f>IF(N428="sníž. přenesená",J428,0)</f>
        <v>0</v>
      </c>
      <c r="BI428" s="185">
        <f>IF(N428="nulová",J428,0)</f>
        <v>0</v>
      </c>
      <c r="BJ428" s="23" t="s">
        <v>74</v>
      </c>
      <c r="BK428" s="185">
        <f>ROUND(I428*H428,2)</f>
        <v>0</v>
      </c>
      <c r="BL428" s="23" t="s">
        <v>84</v>
      </c>
      <c r="BM428" s="23" t="s">
        <v>766</v>
      </c>
    </row>
    <row r="429" spans="2:65" s="11" customFormat="1">
      <c r="B429" s="186"/>
      <c r="D429" s="187" t="s">
        <v>137</v>
      </c>
      <c r="E429" s="188" t="s">
        <v>5</v>
      </c>
      <c r="F429" s="189" t="s">
        <v>615</v>
      </c>
      <c r="H429" s="190" t="s">
        <v>5</v>
      </c>
      <c r="I429" s="191"/>
      <c r="L429" s="186"/>
      <c r="M429" s="192"/>
      <c r="N429" s="193"/>
      <c r="O429" s="193"/>
      <c r="P429" s="193"/>
      <c r="Q429" s="193"/>
      <c r="R429" s="193"/>
      <c r="S429" s="193"/>
      <c r="T429" s="194"/>
      <c r="AT429" s="190" t="s">
        <v>137</v>
      </c>
      <c r="AU429" s="190" t="s">
        <v>78</v>
      </c>
      <c r="AV429" s="11" t="s">
        <v>74</v>
      </c>
      <c r="AW429" s="11" t="s">
        <v>33</v>
      </c>
      <c r="AX429" s="11" t="s">
        <v>69</v>
      </c>
      <c r="AY429" s="190" t="s">
        <v>127</v>
      </c>
    </row>
    <row r="430" spans="2:65" s="12" customFormat="1">
      <c r="B430" s="195"/>
      <c r="D430" s="187" t="s">
        <v>137</v>
      </c>
      <c r="E430" s="196" t="s">
        <v>5</v>
      </c>
      <c r="F430" s="197" t="s">
        <v>74</v>
      </c>
      <c r="H430" s="198">
        <v>1</v>
      </c>
      <c r="I430" s="199"/>
      <c r="L430" s="195"/>
      <c r="M430" s="200"/>
      <c r="N430" s="201"/>
      <c r="O430" s="201"/>
      <c r="P430" s="201"/>
      <c r="Q430" s="201"/>
      <c r="R430" s="201"/>
      <c r="S430" s="201"/>
      <c r="T430" s="202"/>
      <c r="AT430" s="196" t="s">
        <v>137</v>
      </c>
      <c r="AU430" s="196" t="s">
        <v>78</v>
      </c>
      <c r="AV430" s="12" t="s">
        <v>78</v>
      </c>
      <c r="AW430" s="12" t="s">
        <v>33</v>
      </c>
      <c r="AX430" s="12" t="s">
        <v>69</v>
      </c>
      <c r="AY430" s="196" t="s">
        <v>127</v>
      </c>
    </row>
    <row r="431" spans="2:65" s="13" customFormat="1">
      <c r="B431" s="203"/>
      <c r="D431" s="204" t="s">
        <v>137</v>
      </c>
      <c r="E431" s="205" t="s">
        <v>5</v>
      </c>
      <c r="F431" s="206" t="s">
        <v>141</v>
      </c>
      <c r="H431" s="207">
        <v>1</v>
      </c>
      <c r="I431" s="208"/>
      <c r="L431" s="203"/>
      <c r="M431" s="209"/>
      <c r="N431" s="210"/>
      <c r="O431" s="210"/>
      <c r="P431" s="210"/>
      <c r="Q431" s="210"/>
      <c r="R431" s="210"/>
      <c r="S431" s="210"/>
      <c r="T431" s="211"/>
      <c r="AT431" s="212" t="s">
        <v>137</v>
      </c>
      <c r="AU431" s="212" t="s">
        <v>78</v>
      </c>
      <c r="AV431" s="13" t="s">
        <v>84</v>
      </c>
      <c r="AW431" s="13" t="s">
        <v>33</v>
      </c>
      <c r="AX431" s="13" t="s">
        <v>74</v>
      </c>
      <c r="AY431" s="212" t="s">
        <v>127</v>
      </c>
    </row>
    <row r="432" spans="2:65" s="1" customFormat="1" ht="22.5" customHeight="1">
      <c r="B432" s="173"/>
      <c r="C432" s="174" t="s">
        <v>767</v>
      </c>
      <c r="D432" s="174" t="s">
        <v>130</v>
      </c>
      <c r="E432" s="175" t="s">
        <v>768</v>
      </c>
      <c r="F432" s="176" t="s">
        <v>769</v>
      </c>
      <c r="G432" s="177" t="s">
        <v>672</v>
      </c>
      <c r="H432" s="178">
        <v>10</v>
      </c>
      <c r="I432" s="179"/>
      <c r="J432" s="180">
        <f>ROUND(I432*H432,2)</f>
        <v>0</v>
      </c>
      <c r="K432" s="176" t="s">
        <v>134</v>
      </c>
      <c r="L432" s="40"/>
      <c r="M432" s="181" t="s">
        <v>5</v>
      </c>
      <c r="N432" s="182" t="s">
        <v>40</v>
      </c>
      <c r="O432" s="41"/>
      <c r="P432" s="183">
        <f>O432*H432</f>
        <v>0</v>
      </c>
      <c r="Q432" s="183">
        <v>1.17E-2</v>
      </c>
      <c r="R432" s="183">
        <f>Q432*H432</f>
        <v>0.11700000000000001</v>
      </c>
      <c r="S432" s="183">
        <v>0</v>
      </c>
      <c r="T432" s="184">
        <f>S432*H432</f>
        <v>0</v>
      </c>
      <c r="AR432" s="23" t="s">
        <v>84</v>
      </c>
      <c r="AT432" s="23" t="s">
        <v>130</v>
      </c>
      <c r="AU432" s="23" t="s">
        <v>78</v>
      </c>
      <c r="AY432" s="23" t="s">
        <v>127</v>
      </c>
      <c r="BE432" s="185">
        <f>IF(N432="základní",J432,0)</f>
        <v>0</v>
      </c>
      <c r="BF432" s="185">
        <f>IF(N432="snížená",J432,0)</f>
        <v>0</v>
      </c>
      <c r="BG432" s="185">
        <f>IF(N432="zákl. přenesená",J432,0)</f>
        <v>0</v>
      </c>
      <c r="BH432" s="185">
        <f>IF(N432="sníž. přenesená",J432,0)</f>
        <v>0</v>
      </c>
      <c r="BI432" s="185">
        <f>IF(N432="nulová",J432,0)</f>
        <v>0</v>
      </c>
      <c r="BJ432" s="23" t="s">
        <v>74</v>
      </c>
      <c r="BK432" s="185">
        <f>ROUND(I432*H432,2)</f>
        <v>0</v>
      </c>
      <c r="BL432" s="23" t="s">
        <v>84</v>
      </c>
      <c r="BM432" s="23" t="s">
        <v>770</v>
      </c>
    </row>
    <row r="433" spans="2:65" s="11" customFormat="1">
      <c r="B433" s="186"/>
      <c r="D433" s="187" t="s">
        <v>137</v>
      </c>
      <c r="E433" s="188" t="s">
        <v>5</v>
      </c>
      <c r="F433" s="189" t="s">
        <v>771</v>
      </c>
      <c r="H433" s="190" t="s">
        <v>5</v>
      </c>
      <c r="I433" s="191"/>
      <c r="L433" s="186"/>
      <c r="M433" s="192"/>
      <c r="N433" s="193"/>
      <c r="O433" s="193"/>
      <c r="P433" s="193"/>
      <c r="Q433" s="193"/>
      <c r="R433" s="193"/>
      <c r="S433" s="193"/>
      <c r="T433" s="194"/>
      <c r="AT433" s="190" t="s">
        <v>137</v>
      </c>
      <c r="AU433" s="190" t="s">
        <v>78</v>
      </c>
      <c r="AV433" s="11" t="s">
        <v>74</v>
      </c>
      <c r="AW433" s="11" t="s">
        <v>33</v>
      </c>
      <c r="AX433" s="11" t="s">
        <v>69</v>
      </c>
      <c r="AY433" s="190" t="s">
        <v>127</v>
      </c>
    </row>
    <row r="434" spans="2:65" s="12" customFormat="1">
      <c r="B434" s="195"/>
      <c r="D434" s="187" t="s">
        <v>137</v>
      </c>
      <c r="E434" s="196" t="s">
        <v>5</v>
      </c>
      <c r="F434" s="197" t="s">
        <v>78</v>
      </c>
      <c r="H434" s="198">
        <v>2</v>
      </c>
      <c r="I434" s="199"/>
      <c r="L434" s="195"/>
      <c r="M434" s="200"/>
      <c r="N434" s="201"/>
      <c r="O434" s="201"/>
      <c r="P434" s="201"/>
      <c r="Q434" s="201"/>
      <c r="R434" s="201"/>
      <c r="S434" s="201"/>
      <c r="T434" s="202"/>
      <c r="AT434" s="196" t="s">
        <v>137</v>
      </c>
      <c r="AU434" s="196" t="s">
        <v>78</v>
      </c>
      <c r="AV434" s="12" t="s">
        <v>78</v>
      </c>
      <c r="AW434" s="12" t="s">
        <v>33</v>
      </c>
      <c r="AX434" s="12" t="s">
        <v>69</v>
      </c>
      <c r="AY434" s="196" t="s">
        <v>127</v>
      </c>
    </row>
    <row r="435" spans="2:65" s="11" customFormat="1">
      <c r="B435" s="186"/>
      <c r="D435" s="187" t="s">
        <v>137</v>
      </c>
      <c r="E435" s="188" t="s">
        <v>5</v>
      </c>
      <c r="F435" s="189" t="s">
        <v>772</v>
      </c>
      <c r="H435" s="190" t="s">
        <v>5</v>
      </c>
      <c r="I435" s="191"/>
      <c r="L435" s="186"/>
      <c r="M435" s="192"/>
      <c r="N435" s="193"/>
      <c r="O435" s="193"/>
      <c r="P435" s="193"/>
      <c r="Q435" s="193"/>
      <c r="R435" s="193"/>
      <c r="S435" s="193"/>
      <c r="T435" s="194"/>
      <c r="AT435" s="190" t="s">
        <v>137</v>
      </c>
      <c r="AU435" s="190" t="s">
        <v>78</v>
      </c>
      <c r="AV435" s="11" t="s">
        <v>74</v>
      </c>
      <c r="AW435" s="11" t="s">
        <v>33</v>
      </c>
      <c r="AX435" s="11" t="s">
        <v>69</v>
      </c>
      <c r="AY435" s="190" t="s">
        <v>127</v>
      </c>
    </row>
    <row r="436" spans="2:65" s="12" customFormat="1">
      <c r="B436" s="195"/>
      <c r="D436" s="187" t="s">
        <v>137</v>
      </c>
      <c r="E436" s="196" t="s">
        <v>5</v>
      </c>
      <c r="F436" s="197" t="s">
        <v>78</v>
      </c>
      <c r="H436" s="198">
        <v>2</v>
      </c>
      <c r="I436" s="199"/>
      <c r="L436" s="195"/>
      <c r="M436" s="200"/>
      <c r="N436" s="201"/>
      <c r="O436" s="201"/>
      <c r="P436" s="201"/>
      <c r="Q436" s="201"/>
      <c r="R436" s="201"/>
      <c r="S436" s="201"/>
      <c r="T436" s="202"/>
      <c r="AT436" s="196" t="s">
        <v>137</v>
      </c>
      <c r="AU436" s="196" t="s">
        <v>78</v>
      </c>
      <c r="AV436" s="12" t="s">
        <v>78</v>
      </c>
      <c r="AW436" s="12" t="s">
        <v>33</v>
      </c>
      <c r="AX436" s="12" t="s">
        <v>69</v>
      </c>
      <c r="AY436" s="196" t="s">
        <v>127</v>
      </c>
    </row>
    <row r="437" spans="2:65" s="11" customFormat="1">
      <c r="B437" s="186"/>
      <c r="D437" s="187" t="s">
        <v>137</v>
      </c>
      <c r="E437" s="188" t="s">
        <v>5</v>
      </c>
      <c r="F437" s="189" t="s">
        <v>773</v>
      </c>
      <c r="H437" s="190" t="s">
        <v>5</v>
      </c>
      <c r="I437" s="191"/>
      <c r="L437" s="186"/>
      <c r="M437" s="192"/>
      <c r="N437" s="193"/>
      <c r="O437" s="193"/>
      <c r="P437" s="193"/>
      <c r="Q437" s="193"/>
      <c r="R437" s="193"/>
      <c r="S437" s="193"/>
      <c r="T437" s="194"/>
      <c r="AT437" s="190" t="s">
        <v>137</v>
      </c>
      <c r="AU437" s="190" t="s">
        <v>78</v>
      </c>
      <c r="AV437" s="11" t="s">
        <v>74</v>
      </c>
      <c r="AW437" s="11" t="s">
        <v>33</v>
      </c>
      <c r="AX437" s="11" t="s">
        <v>69</v>
      </c>
      <c r="AY437" s="190" t="s">
        <v>127</v>
      </c>
    </row>
    <row r="438" spans="2:65" s="12" customFormat="1">
      <c r="B438" s="195"/>
      <c r="D438" s="187" t="s">
        <v>137</v>
      </c>
      <c r="E438" s="196" t="s">
        <v>5</v>
      </c>
      <c r="F438" s="197" t="s">
        <v>81</v>
      </c>
      <c r="H438" s="198">
        <v>3</v>
      </c>
      <c r="I438" s="199"/>
      <c r="L438" s="195"/>
      <c r="M438" s="200"/>
      <c r="N438" s="201"/>
      <c r="O438" s="201"/>
      <c r="P438" s="201"/>
      <c r="Q438" s="201"/>
      <c r="R438" s="201"/>
      <c r="S438" s="201"/>
      <c r="T438" s="202"/>
      <c r="AT438" s="196" t="s">
        <v>137</v>
      </c>
      <c r="AU438" s="196" t="s">
        <v>78</v>
      </c>
      <c r="AV438" s="12" t="s">
        <v>78</v>
      </c>
      <c r="AW438" s="12" t="s">
        <v>33</v>
      </c>
      <c r="AX438" s="12" t="s">
        <v>69</v>
      </c>
      <c r="AY438" s="196" t="s">
        <v>127</v>
      </c>
    </row>
    <row r="439" spans="2:65" s="11" customFormat="1">
      <c r="B439" s="186"/>
      <c r="D439" s="187" t="s">
        <v>137</v>
      </c>
      <c r="E439" s="188" t="s">
        <v>5</v>
      </c>
      <c r="F439" s="189" t="s">
        <v>774</v>
      </c>
      <c r="H439" s="190" t="s">
        <v>5</v>
      </c>
      <c r="I439" s="191"/>
      <c r="L439" s="186"/>
      <c r="M439" s="192"/>
      <c r="N439" s="193"/>
      <c r="O439" s="193"/>
      <c r="P439" s="193"/>
      <c r="Q439" s="193"/>
      <c r="R439" s="193"/>
      <c r="S439" s="193"/>
      <c r="T439" s="194"/>
      <c r="AT439" s="190" t="s">
        <v>137</v>
      </c>
      <c r="AU439" s="190" t="s">
        <v>78</v>
      </c>
      <c r="AV439" s="11" t="s">
        <v>74</v>
      </c>
      <c r="AW439" s="11" t="s">
        <v>33</v>
      </c>
      <c r="AX439" s="11" t="s">
        <v>69</v>
      </c>
      <c r="AY439" s="190" t="s">
        <v>127</v>
      </c>
    </row>
    <row r="440" spans="2:65" s="12" customFormat="1">
      <c r="B440" s="195"/>
      <c r="D440" s="187" t="s">
        <v>137</v>
      </c>
      <c r="E440" s="196" t="s">
        <v>5</v>
      </c>
      <c r="F440" s="197" t="s">
        <v>81</v>
      </c>
      <c r="H440" s="198">
        <v>3</v>
      </c>
      <c r="I440" s="199"/>
      <c r="L440" s="195"/>
      <c r="M440" s="200"/>
      <c r="N440" s="201"/>
      <c r="O440" s="201"/>
      <c r="P440" s="201"/>
      <c r="Q440" s="201"/>
      <c r="R440" s="201"/>
      <c r="S440" s="201"/>
      <c r="T440" s="202"/>
      <c r="AT440" s="196" t="s">
        <v>137</v>
      </c>
      <c r="AU440" s="196" t="s">
        <v>78</v>
      </c>
      <c r="AV440" s="12" t="s">
        <v>78</v>
      </c>
      <c r="AW440" s="12" t="s">
        <v>33</v>
      </c>
      <c r="AX440" s="12" t="s">
        <v>69</v>
      </c>
      <c r="AY440" s="196" t="s">
        <v>127</v>
      </c>
    </row>
    <row r="441" spans="2:65" s="13" customFormat="1">
      <c r="B441" s="203"/>
      <c r="D441" s="204" t="s">
        <v>137</v>
      </c>
      <c r="E441" s="205" t="s">
        <v>5</v>
      </c>
      <c r="F441" s="206" t="s">
        <v>141</v>
      </c>
      <c r="H441" s="207">
        <v>10</v>
      </c>
      <c r="I441" s="208"/>
      <c r="L441" s="203"/>
      <c r="M441" s="209"/>
      <c r="N441" s="210"/>
      <c r="O441" s="210"/>
      <c r="P441" s="210"/>
      <c r="Q441" s="210"/>
      <c r="R441" s="210"/>
      <c r="S441" s="210"/>
      <c r="T441" s="211"/>
      <c r="AT441" s="212" t="s">
        <v>137</v>
      </c>
      <c r="AU441" s="212" t="s">
        <v>78</v>
      </c>
      <c r="AV441" s="13" t="s">
        <v>84</v>
      </c>
      <c r="AW441" s="13" t="s">
        <v>33</v>
      </c>
      <c r="AX441" s="13" t="s">
        <v>74</v>
      </c>
      <c r="AY441" s="212" t="s">
        <v>127</v>
      </c>
    </row>
    <row r="442" spans="2:65" s="1" customFormat="1" ht="22.5" customHeight="1">
      <c r="B442" s="173"/>
      <c r="C442" s="222" t="s">
        <v>775</v>
      </c>
      <c r="D442" s="222" t="s">
        <v>439</v>
      </c>
      <c r="E442" s="223" t="s">
        <v>776</v>
      </c>
      <c r="F442" s="224" t="s">
        <v>777</v>
      </c>
      <c r="G442" s="225" t="s">
        <v>672</v>
      </c>
      <c r="H442" s="226">
        <v>2</v>
      </c>
      <c r="I442" s="227"/>
      <c r="J442" s="228">
        <f>ROUND(I442*H442,2)</f>
        <v>0</v>
      </c>
      <c r="K442" s="224" t="s">
        <v>134</v>
      </c>
      <c r="L442" s="229"/>
      <c r="M442" s="230" t="s">
        <v>5</v>
      </c>
      <c r="N442" s="231" t="s">
        <v>40</v>
      </c>
      <c r="O442" s="41"/>
      <c r="P442" s="183">
        <f>O442*H442</f>
        <v>0</v>
      </c>
      <c r="Q442" s="183">
        <v>4.1000000000000002E-2</v>
      </c>
      <c r="R442" s="183">
        <f>Q442*H442</f>
        <v>8.2000000000000003E-2</v>
      </c>
      <c r="S442" s="183">
        <v>0</v>
      </c>
      <c r="T442" s="184">
        <f>S442*H442</f>
        <v>0</v>
      </c>
      <c r="AR442" s="23" t="s">
        <v>188</v>
      </c>
      <c r="AT442" s="23" t="s">
        <v>439</v>
      </c>
      <c r="AU442" s="23" t="s">
        <v>78</v>
      </c>
      <c r="AY442" s="23" t="s">
        <v>127</v>
      </c>
      <c r="BE442" s="185">
        <f>IF(N442="základní",J442,0)</f>
        <v>0</v>
      </c>
      <c r="BF442" s="185">
        <f>IF(N442="snížená",J442,0)</f>
        <v>0</v>
      </c>
      <c r="BG442" s="185">
        <f>IF(N442="zákl. přenesená",J442,0)</f>
        <v>0</v>
      </c>
      <c r="BH442" s="185">
        <f>IF(N442="sníž. přenesená",J442,0)</f>
        <v>0</v>
      </c>
      <c r="BI442" s="185">
        <f>IF(N442="nulová",J442,0)</f>
        <v>0</v>
      </c>
      <c r="BJ442" s="23" t="s">
        <v>74</v>
      </c>
      <c r="BK442" s="185">
        <f>ROUND(I442*H442,2)</f>
        <v>0</v>
      </c>
      <c r="BL442" s="23" t="s">
        <v>84</v>
      </c>
      <c r="BM442" s="23" t="s">
        <v>778</v>
      </c>
    </row>
    <row r="443" spans="2:65" s="1" customFormat="1" ht="24">
      <c r="B443" s="40"/>
      <c r="D443" s="187" t="s">
        <v>779</v>
      </c>
      <c r="F443" s="232" t="s">
        <v>780</v>
      </c>
      <c r="I443" s="233"/>
      <c r="L443" s="40"/>
      <c r="M443" s="234"/>
      <c r="N443" s="41"/>
      <c r="O443" s="41"/>
      <c r="P443" s="41"/>
      <c r="Q443" s="41"/>
      <c r="R443" s="41"/>
      <c r="S443" s="41"/>
      <c r="T443" s="69"/>
      <c r="AT443" s="23" t="s">
        <v>779</v>
      </c>
      <c r="AU443" s="23" t="s">
        <v>78</v>
      </c>
    </row>
    <row r="444" spans="2:65" s="11" customFormat="1">
      <c r="B444" s="186"/>
      <c r="D444" s="187" t="s">
        <v>137</v>
      </c>
      <c r="E444" s="188" t="s">
        <v>5</v>
      </c>
      <c r="F444" s="189" t="s">
        <v>781</v>
      </c>
      <c r="H444" s="190" t="s">
        <v>5</v>
      </c>
      <c r="I444" s="191"/>
      <c r="L444" s="186"/>
      <c r="M444" s="192"/>
      <c r="N444" s="193"/>
      <c r="O444" s="193"/>
      <c r="P444" s="193"/>
      <c r="Q444" s="193"/>
      <c r="R444" s="193"/>
      <c r="S444" s="193"/>
      <c r="T444" s="194"/>
      <c r="AT444" s="190" t="s">
        <v>137</v>
      </c>
      <c r="AU444" s="190" t="s">
        <v>78</v>
      </c>
      <c r="AV444" s="11" t="s">
        <v>74</v>
      </c>
      <c r="AW444" s="11" t="s">
        <v>33</v>
      </c>
      <c r="AX444" s="11" t="s">
        <v>69</v>
      </c>
      <c r="AY444" s="190" t="s">
        <v>127</v>
      </c>
    </row>
    <row r="445" spans="2:65" s="12" customFormat="1">
      <c r="B445" s="195"/>
      <c r="D445" s="187" t="s">
        <v>137</v>
      </c>
      <c r="E445" s="196" t="s">
        <v>5</v>
      </c>
      <c r="F445" s="197" t="s">
        <v>78</v>
      </c>
      <c r="H445" s="198">
        <v>2</v>
      </c>
      <c r="I445" s="199"/>
      <c r="L445" s="195"/>
      <c r="M445" s="200"/>
      <c r="N445" s="201"/>
      <c r="O445" s="201"/>
      <c r="P445" s="201"/>
      <c r="Q445" s="201"/>
      <c r="R445" s="201"/>
      <c r="S445" s="201"/>
      <c r="T445" s="202"/>
      <c r="AT445" s="196" t="s">
        <v>137</v>
      </c>
      <c r="AU445" s="196" t="s">
        <v>78</v>
      </c>
      <c r="AV445" s="12" t="s">
        <v>78</v>
      </c>
      <c r="AW445" s="12" t="s">
        <v>33</v>
      </c>
      <c r="AX445" s="12" t="s">
        <v>69</v>
      </c>
      <c r="AY445" s="196" t="s">
        <v>127</v>
      </c>
    </row>
    <row r="446" spans="2:65" s="13" customFormat="1">
      <c r="B446" s="203"/>
      <c r="D446" s="204" t="s">
        <v>137</v>
      </c>
      <c r="E446" s="205" t="s">
        <v>5</v>
      </c>
      <c r="F446" s="206" t="s">
        <v>141</v>
      </c>
      <c r="H446" s="207">
        <v>2</v>
      </c>
      <c r="I446" s="208"/>
      <c r="L446" s="203"/>
      <c r="M446" s="209"/>
      <c r="N446" s="210"/>
      <c r="O446" s="210"/>
      <c r="P446" s="210"/>
      <c r="Q446" s="210"/>
      <c r="R446" s="210"/>
      <c r="S446" s="210"/>
      <c r="T446" s="211"/>
      <c r="AT446" s="212" t="s">
        <v>137</v>
      </c>
      <c r="AU446" s="212" t="s">
        <v>78</v>
      </c>
      <c r="AV446" s="13" t="s">
        <v>84</v>
      </c>
      <c r="AW446" s="13" t="s">
        <v>33</v>
      </c>
      <c r="AX446" s="13" t="s">
        <v>74</v>
      </c>
      <c r="AY446" s="212" t="s">
        <v>127</v>
      </c>
    </row>
    <row r="447" spans="2:65" s="1" customFormat="1" ht="22.5" customHeight="1">
      <c r="B447" s="173"/>
      <c r="C447" s="222" t="s">
        <v>782</v>
      </c>
      <c r="D447" s="222" t="s">
        <v>439</v>
      </c>
      <c r="E447" s="223" t="s">
        <v>783</v>
      </c>
      <c r="F447" s="224" t="s">
        <v>784</v>
      </c>
      <c r="G447" s="225" t="s">
        <v>672</v>
      </c>
      <c r="H447" s="226">
        <v>2</v>
      </c>
      <c r="I447" s="227"/>
      <c r="J447" s="228">
        <f>ROUND(I447*H447,2)</f>
        <v>0</v>
      </c>
      <c r="K447" s="224" t="s">
        <v>134</v>
      </c>
      <c r="L447" s="229"/>
      <c r="M447" s="230" t="s">
        <v>5</v>
      </c>
      <c r="N447" s="231" t="s">
        <v>40</v>
      </c>
      <c r="O447" s="41"/>
      <c r="P447" s="183">
        <f>O447*H447</f>
        <v>0</v>
      </c>
      <c r="Q447" s="183">
        <v>5.3600000000000002E-2</v>
      </c>
      <c r="R447" s="183">
        <f>Q447*H447</f>
        <v>0.1072</v>
      </c>
      <c r="S447" s="183">
        <v>0</v>
      </c>
      <c r="T447" s="184">
        <f>S447*H447</f>
        <v>0</v>
      </c>
      <c r="AR447" s="23" t="s">
        <v>188</v>
      </c>
      <c r="AT447" s="23" t="s">
        <v>439</v>
      </c>
      <c r="AU447" s="23" t="s">
        <v>78</v>
      </c>
      <c r="AY447" s="23" t="s">
        <v>127</v>
      </c>
      <c r="BE447" s="185">
        <f>IF(N447="základní",J447,0)</f>
        <v>0</v>
      </c>
      <c r="BF447" s="185">
        <f>IF(N447="snížená",J447,0)</f>
        <v>0</v>
      </c>
      <c r="BG447" s="185">
        <f>IF(N447="zákl. přenesená",J447,0)</f>
        <v>0</v>
      </c>
      <c r="BH447" s="185">
        <f>IF(N447="sníž. přenesená",J447,0)</f>
        <v>0</v>
      </c>
      <c r="BI447" s="185">
        <f>IF(N447="nulová",J447,0)</f>
        <v>0</v>
      </c>
      <c r="BJ447" s="23" t="s">
        <v>74</v>
      </c>
      <c r="BK447" s="185">
        <f>ROUND(I447*H447,2)</f>
        <v>0</v>
      </c>
      <c r="BL447" s="23" t="s">
        <v>84</v>
      </c>
      <c r="BM447" s="23" t="s">
        <v>785</v>
      </c>
    </row>
    <row r="448" spans="2:65" s="1" customFormat="1" ht="24">
      <c r="B448" s="40"/>
      <c r="D448" s="187" t="s">
        <v>779</v>
      </c>
      <c r="F448" s="232" t="s">
        <v>786</v>
      </c>
      <c r="I448" s="233"/>
      <c r="L448" s="40"/>
      <c r="M448" s="234"/>
      <c r="N448" s="41"/>
      <c r="O448" s="41"/>
      <c r="P448" s="41"/>
      <c r="Q448" s="41"/>
      <c r="R448" s="41"/>
      <c r="S448" s="41"/>
      <c r="T448" s="69"/>
      <c r="AT448" s="23" t="s">
        <v>779</v>
      </c>
      <c r="AU448" s="23" t="s">
        <v>78</v>
      </c>
    </row>
    <row r="449" spans="2:65" s="11" customFormat="1">
      <c r="B449" s="186"/>
      <c r="D449" s="187" t="s">
        <v>137</v>
      </c>
      <c r="E449" s="188" t="s">
        <v>5</v>
      </c>
      <c r="F449" s="189" t="s">
        <v>787</v>
      </c>
      <c r="H449" s="190" t="s">
        <v>5</v>
      </c>
      <c r="I449" s="191"/>
      <c r="L449" s="186"/>
      <c r="M449" s="192"/>
      <c r="N449" s="193"/>
      <c r="O449" s="193"/>
      <c r="P449" s="193"/>
      <c r="Q449" s="193"/>
      <c r="R449" s="193"/>
      <c r="S449" s="193"/>
      <c r="T449" s="194"/>
      <c r="AT449" s="190" t="s">
        <v>137</v>
      </c>
      <c r="AU449" s="190" t="s">
        <v>78</v>
      </c>
      <c r="AV449" s="11" t="s">
        <v>74</v>
      </c>
      <c r="AW449" s="11" t="s">
        <v>33</v>
      </c>
      <c r="AX449" s="11" t="s">
        <v>69</v>
      </c>
      <c r="AY449" s="190" t="s">
        <v>127</v>
      </c>
    </row>
    <row r="450" spans="2:65" s="12" customFormat="1">
      <c r="B450" s="195"/>
      <c r="D450" s="187" t="s">
        <v>137</v>
      </c>
      <c r="E450" s="196" t="s">
        <v>5</v>
      </c>
      <c r="F450" s="197" t="s">
        <v>78</v>
      </c>
      <c r="H450" s="198">
        <v>2</v>
      </c>
      <c r="I450" s="199"/>
      <c r="L450" s="195"/>
      <c r="M450" s="200"/>
      <c r="N450" s="201"/>
      <c r="O450" s="201"/>
      <c r="P450" s="201"/>
      <c r="Q450" s="201"/>
      <c r="R450" s="201"/>
      <c r="S450" s="201"/>
      <c r="T450" s="202"/>
      <c r="AT450" s="196" t="s">
        <v>137</v>
      </c>
      <c r="AU450" s="196" t="s">
        <v>78</v>
      </c>
      <c r="AV450" s="12" t="s">
        <v>78</v>
      </c>
      <c r="AW450" s="12" t="s">
        <v>33</v>
      </c>
      <c r="AX450" s="12" t="s">
        <v>69</v>
      </c>
      <c r="AY450" s="196" t="s">
        <v>127</v>
      </c>
    </row>
    <row r="451" spans="2:65" s="13" customFormat="1">
      <c r="B451" s="203"/>
      <c r="D451" s="204" t="s">
        <v>137</v>
      </c>
      <c r="E451" s="205" t="s">
        <v>5</v>
      </c>
      <c r="F451" s="206" t="s">
        <v>141</v>
      </c>
      <c r="H451" s="207">
        <v>2</v>
      </c>
      <c r="I451" s="208"/>
      <c r="L451" s="203"/>
      <c r="M451" s="209"/>
      <c r="N451" s="210"/>
      <c r="O451" s="210"/>
      <c r="P451" s="210"/>
      <c r="Q451" s="210"/>
      <c r="R451" s="210"/>
      <c r="S451" s="210"/>
      <c r="T451" s="211"/>
      <c r="AT451" s="212" t="s">
        <v>137</v>
      </c>
      <c r="AU451" s="212" t="s">
        <v>78</v>
      </c>
      <c r="AV451" s="13" t="s">
        <v>84</v>
      </c>
      <c r="AW451" s="13" t="s">
        <v>33</v>
      </c>
      <c r="AX451" s="13" t="s">
        <v>74</v>
      </c>
      <c r="AY451" s="212" t="s">
        <v>127</v>
      </c>
    </row>
    <row r="452" spans="2:65" s="1" customFormat="1" ht="22.5" customHeight="1">
      <c r="B452" s="173"/>
      <c r="C452" s="222" t="s">
        <v>788</v>
      </c>
      <c r="D452" s="222" t="s">
        <v>439</v>
      </c>
      <c r="E452" s="223" t="s">
        <v>789</v>
      </c>
      <c r="F452" s="224" t="s">
        <v>790</v>
      </c>
      <c r="G452" s="225" t="s">
        <v>672</v>
      </c>
      <c r="H452" s="226">
        <v>2</v>
      </c>
      <c r="I452" s="227"/>
      <c r="J452" s="228">
        <f>ROUND(I452*H452,2)</f>
        <v>0</v>
      </c>
      <c r="K452" s="224" t="s">
        <v>134</v>
      </c>
      <c r="L452" s="229"/>
      <c r="M452" s="230" t="s">
        <v>5</v>
      </c>
      <c r="N452" s="231" t="s">
        <v>40</v>
      </c>
      <c r="O452" s="41"/>
      <c r="P452" s="183">
        <f>O452*H452</f>
        <v>0</v>
      </c>
      <c r="Q452" s="183">
        <v>5.6300000000000003E-2</v>
      </c>
      <c r="R452" s="183">
        <f>Q452*H452</f>
        <v>0.11260000000000001</v>
      </c>
      <c r="S452" s="183">
        <v>0</v>
      </c>
      <c r="T452" s="184">
        <f>S452*H452</f>
        <v>0</v>
      </c>
      <c r="AR452" s="23" t="s">
        <v>188</v>
      </c>
      <c r="AT452" s="23" t="s">
        <v>439</v>
      </c>
      <c r="AU452" s="23" t="s">
        <v>78</v>
      </c>
      <c r="AY452" s="23" t="s">
        <v>127</v>
      </c>
      <c r="BE452" s="185">
        <f>IF(N452="základní",J452,0)</f>
        <v>0</v>
      </c>
      <c r="BF452" s="185">
        <f>IF(N452="snížená",J452,0)</f>
        <v>0</v>
      </c>
      <c r="BG452" s="185">
        <f>IF(N452="zákl. přenesená",J452,0)</f>
        <v>0</v>
      </c>
      <c r="BH452" s="185">
        <f>IF(N452="sníž. přenesená",J452,0)</f>
        <v>0</v>
      </c>
      <c r="BI452" s="185">
        <f>IF(N452="nulová",J452,0)</f>
        <v>0</v>
      </c>
      <c r="BJ452" s="23" t="s">
        <v>74</v>
      </c>
      <c r="BK452" s="185">
        <f>ROUND(I452*H452,2)</f>
        <v>0</v>
      </c>
      <c r="BL452" s="23" t="s">
        <v>84</v>
      </c>
      <c r="BM452" s="23" t="s">
        <v>791</v>
      </c>
    </row>
    <row r="453" spans="2:65" s="1" customFormat="1" ht="22.5" customHeight="1">
      <c r="B453" s="173"/>
      <c r="C453" s="222" t="s">
        <v>792</v>
      </c>
      <c r="D453" s="222" t="s">
        <v>439</v>
      </c>
      <c r="E453" s="223" t="s">
        <v>793</v>
      </c>
      <c r="F453" s="224" t="s">
        <v>794</v>
      </c>
      <c r="G453" s="225" t="s">
        <v>672</v>
      </c>
      <c r="H453" s="226">
        <v>3</v>
      </c>
      <c r="I453" s="227"/>
      <c r="J453" s="228">
        <f>ROUND(I453*H453,2)</f>
        <v>0</v>
      </c>
      <c r="K453" s="224" t="s">
        <v>1555</v>
      </c>
      <c r="L453" s="229"/>
      <c r="M453" s="230" t="s">
        <v>5</v>
      </c>
      <c r="N453" s="231" t="s">
        <v>40</v>
      </c>
      <c r="O453" s="41"/>
      <c r="P453" s="183">
        <f>O453*H453</f>
        <v>0</v>
      </c>
      <c r="Q453" s="183">
        <v>8.8400000000000006E-2</v>
      </c>
      <c r="R453" s="183">
        <f>Q453*H453</f>
        <v>0.26519999999999999</v>
      </c>
      <c r="S453" s="183">
        <v>0</v>
      </c>
      <c r="T453" s="184">
        <f>S453*H453</f>
        <v>0</v>
      </c>
      <c r="AR453" s="23" t="s">
        <v>188</v>
      </c>
      <c r="AT453" s="23" t="s">
        <v>439</v>
      </c>
      <c r="AU453" s="23" t="s">
        <v>78</v>
      </c>
      <c r="AY453" s="23" t="s">
        <v>127</v>
      </c>
      <c r="BE453" s="185">
        <f>IF(N453="základní",J453,0)</f>
        <v>0</v>
      </c>
      <c r="BF453" s="185">
        <f>IF(N453="snížená",J453,0)</f>
        <v>0</v>
      </c>
      <c r="BG453" s="185">
        <f>IF(N453="zákl. přenesená",J453,0)</f>
        <v>0</v>
      </c>
      <c r="BH453" s="185">
        <f>IF(N453="sníž. přenesená",J453,0)</f>
        <v>0</v>
      </c>
      <c r="BI453" s="185">
        <f>IF(N453="nulová",J453,0)</f>
        <v>0</v>
      </c>
      <c r="BJ453" s="23" t="s">
        <v>74</v>
      </c>
      <c r="BK453" s="185">
        <f>ROUND(I453*H453,2)</f>
        <v>0</v>
      </c>
      <c r="BL453" s="23" t="s">
        <v>84</v>
      </c>
      <c r="BM453" s="23" t="s">
        <v>795</v>
      </c>
    </row>
    <row r="454" spans="2:65" s="11" customFormat="1">
      <c r="B454" s="186"/>
      <c r="D454" s="187" t="s">
        <v>137</v>
      </c>
      <c r="E454" s="188" t="s">
        <v>5</v>
      </c>
      <c r="F454" s="189" t="s">
        <v>796</v>
      </c>
      <c r="H454" s="190" t="s">
        <v>5</v>
      </c>
      <c r="I454" s="191"/>
      <c r="L454" s="186"/>
      <c r="M454" s="192"/>
      <c r="N454" s="193"/>
      <c r="O454" s="193"/>
      <c r="P454" s="193"/>
      <c r="Q454" s="193"/>
      <c r="R454" s="193"/>
      <c r="S454" s="193"/>
      <c r="T454" s="194"/>
      <c r="AT454" s="190" t="s">
        <v>137</v>
      </c>
      <c r="AU454" s="190" t="s">
        <v>78</v>
      </c>
      <c r="AV454" s="11" t="s">
        <v>74</v>
      </c>
      <c r="AW454" s="11" t="s">
        <v>33</v>
      </c>
      <c r="AX454" s="11" t="s">
        <v>69</v>
      </c>
      <c r="AY454" s="190" t="s">
        <v>127</v>
      </c>
    </row>
    <row r="455" spans="2:65" s="12" customFormat="1">
      <c r="B455" s="195"/>
      <c r="D455" s="187" t="s">
        <v>137</v>
      </c>
      <c r="E455" s="196" t="s">
        <v>5</v>
      </c>
      <c r="F455" s="197" t="s">
        <v>81</v>
      </c>
      <c r="H455" s="198">
        <v>3</v>
      </c>
      <c r="I455" s="199"/>
      <c r="L455" s="195"/>
      <c r="M455" s="200"/>
      <c r="N455" s="201"/>
      <c r="O455" s="201"/>
      <c r="P455" s="201"/>
      <c r="Q455" s="201"/>
      <c r="R455" s="201"/>
      <c r="S455" s="201"/>
      <c r="T455" s="202"/>
      <c r="AT455" s="196" t="s">
        <v>137</v>
      </c>
      <c r="AU455" s="196" t="s">
        <v>78</v>
      </c>
      <c r="AV455" s="12" t="s">
        <v>78</v>
      </c>
      <c r="AW455" s="12" t="s">
        <v>33</v>
      </c>
      <c r="AX455" s="12" t="s">
        <v>69</v>
      </c>
      <c r="AY455" s="196" t="s">
        <v>127</v>
      </c>
    </row>
    <row r="456" spans="2:65" s="13" customFormat="1">
      <c r="B456" s="203"/>
      <c r="D456" s="204" t="s">
        <v>137</v>
      </c>
      <c r="E456" s="205" t="s">
        <v>5</v>
      </c>
      <c r="F456" s="206" t="s">
        <v>141</v>
      </c>
      <c r="H456" s="207">
        <v>3</v>
      </c>
      <c r="I456" s="208"/>
      <c r="L456" s="203"/>
      <c r="M456" s="209"/>
      <c r="N456" s="210"/>
      <c r="O456" s="210"/>
      <c r="P456" s="210"/>
      <c r="Q456" s="210"/>
      <c r="R456" s="210"/>
      <c r="S456" s="210"/>
      <c r="T456" s="211"/>
      <c r="AT456" s="212" t="s">
        <v>137</v>
      </c>
      <c r="AU456" s="212" t="s">
        <v>78</v>
      </c>
      <c r="AV456" s="13" t="s">
        <v>84</v>
      </c>
      <c r="AW456" s="13" t="s">
        <v>33</v>
      </c>
      <c r="AX456" s="13" t="s">
        <v>74</v>
      </c>
      <c r="AY456" s="212" t="s">
        <v>127</v>
      </c>
    </row>
    <row r="457" spans="2:65" s="1" customFormat="1" ht="22.5" customHeight="1">
      <c r="B457" s="173"/>
      <c r="C457" s="222" t="s">
        <v>797</v>
      </c>
      <c r="D457" s="222" t="s">
        <v>439</v>
      </c>
      <c r="E457" s="223" t="s">
        <v>798</v>
      </c>
      <c r="F457" s="224" t="s">
        <v>799</v>
      </c>
      <c r="G457" s="225" t="s">
        <v>232</v>
      </c>
      <c r="H457" s="226">
        <v>2</v>
      </c>
      <c r="I457" s="227"/>
      <c r="J457" s="228">
        <f>ROUND(I457*H457,2)</f>
        <v>0</v>
      </c>
      <c r="K457" s="224" t="s">
        <v>1555</v>
      </c>
      <c r="L457" s="229"/>
      <c r="M457" s="230" t="s">
        <v>5</v>
      </c>
      <c r="N457" s="231" t="s">
        <v>40</v>
      </c>
      <c r="O457" s="41"/>
      <c r="P457" s="183">
        <f>O457*H457</f>
        <v>0</v>
      </c>
      <c r="Q457" s="183">
        <v>0.35</v>
      </c>
      <c r="R457" s="183">
        <f>Q457*H457</f>
        <v>0.7</v>
      </c>
      <c r="S457" s="183">
        <v>0</v>
      </c>
      <c r="T457" s="184">
        <f>S457*H457</f>
        <v>0</v>
      </c>
      <c r="AR457" s="23" t="s">
        <v>188</v>
      </c>
      <c r="AT457" s="23" t="s">
        <v>439</v>
      </c>
      <c r="AU457" s="23" t="s">
        <v>78</v>
      </c>
      <c r="AY457" s="23" t="s">
        <v>127</v>
      </c>
      <c r="BE457" s="185">
        <f>IF(N457="základní",J457,0)</f>
        <v>0</v>
      </c>
      <c r="BF457" s="185">
        <f>IF(N457="snížená",J457,0)</f>
        <v>0</v>
      </c>
      <c r="BG457" s="185">
        <f>IF(N457="zákl. přenesená",J457,0)</f>
        <v>0</v>
      </c>
      <c r="BH457" s="185">
        <f>IF(N457="sníž. přenesená",J457,0)</f>
        <v>0</v>
      </c>
      <c r="BI457" s="185">
        <f>IF(N457="nulová",J457,0)</f>
        <v>0</v>
      </c>
      <c r="BJ457" s="23" t="s">
        <v>74</v>
      </c>
      <c r="BK457" s="185">
        <f>ROUND(I457*H457,2)</f>
        <v>0</v>
      </c>
      <c r="BL457" s="23" t="s">
        <v>84</v>
      </c>
      <c r="BM457" s="23" t="s">
        <v>800</v>
      </c>
    </row>
    <row r="458" spans="2:65" s="1" customFormat="1" ht="22.5" customHeight="1">
      <c r="B458" s="173"/>
      <c r="C458" s="222" t="s">
        <v>801</v>
      </c>
      <c r="D458" s="222" t="s">
        <v>439</v>
      </c>
      <c r="E458" s="223" t="s">
        <v>802</v>
      </c>
      <c r="F458" s="224" t="s">
        <v>803</v>
      </c>
      <c r="G458" s="225" t="s">
        <v>232</v>
      </c>
      <c r="H458" s="226">
        <v>3</v>
      </c>
      <c r="I458" s="227"/>
      <c r="J458" s="228">
        <f>ROUND(I458*H458,2)</f>
        <v>0</v>
      </c>
      <c r="K458" s="224" t="s">
        <v>1555</v>
      </c>
      <c r="L458" s="229"/>
      <c r="M458" s="230" t="s">
        <v>5</v>
      </c>
      <c r="N458" s="231" t="s">
        <v>40</v>
      </c>
      <c r="O458" s="41"/>
      <c r="P458" s="183">
        <f>O458*H458</f>
        <v>0</v>
      </c>
      <c r="Q458" s="183">
        <v>0.5</v>
      </c>
      <c r="R458" s="183">
        <f>Q458*H458</f>
        <v>1.5</v>
      </c>
      <c r="S458" s="183">
        <v>0</v>
      </c>
      <c r="T458" s="184">
        <f>S458*H458</f>
        <v>0</v>
      </c>
      <c r="AR458" s="23" t="s">
        <v>188</v>
      </c>
      <c r="AT458" s="23" t="s">
        <v>439</v>
      </c>
      <c r="AU458" s="23" t="s">
        <v>78</v>
      </c>
      <c r="AY458" s="23" t="s">
        <v>127</v>
      </c>
      <c r="BE458" s="185">
        <f>IF(N458="základní",J458,0)</f>
        <v>0</v>
      </c>
      <c r="BF458" s="185">
        <f>IF(N458="snížená",J458,0)</f>
        <v>0</v>
      </c>
      <c r="BG458" s="185">
        <f>IF(N458="zákl. přenesená",J458,0)</f>
        <v>0</v>
      </c>
      <c r="BH458" s="185">
        <f>IF(N458="sníž. přenesená",J458,0)</f>
        <v>0</v>
      </c>
      <c r="BI458" s="185">
        <f>IF(N458="nulová",J458,0)</f>
        <v>0</v>
      </c>
      <c r="BJ458" s="23" t="s">
        <v>74</v>
      </c>
      <c r="BK458" s="185">
        <f>ROUND(I458*H458,2)</f>
        <v>0</v>
      </c>
      <c r="BL458" s="23" t="s">
        <v>84</v>
      </c>
      <c r="BM458" s="23" t="s">
        <v>804</v>
      </c>
    </row>
    <row r="459" spans="2:65" s="10" customFormat="1" ht="29.85" customHeight="1">
      <c r="B459" s="159"/>
      <c r="D459" s="170" t="s">
        <v>68</v>
      </c>
      <c r="E459" s="171" t="s">
        <v>200</v>
      </c>
      <c r="F459" s="171" t="s">
        <v>805</v>
      </c>
      <c r="I459" s="162"/>
      <c r="J459" s="172">
        <f>BK459</f>
        <v>0</v>
      </c>
      <c r="L459" s="159"/>
      <c r="M459" s="164"/>
      <c r="N459" s="165"/>
      <c r="O459" s="165"/>
      <c r="P459" s="166">
        <f>SUM(P460:P585)</f>
        <v>0</v>
      </c>
      <c r="Q459" s="165"/>
      <c r="R459" s="166">
        <f>SUM(R460:R585)</f>
        <v>165.02180460000002</v>
      </c>
      <c r="S459" s="165"/>
      <c r="T459" s="167">
        <f>SUM(T460:T585)</f>
        <v>0.504</v>
      </c>
      <c r="AR459" s="160" t="s">
        <v>74</v>
      </c>
      <c r="AT459" s="168" t="s">
        <v>68</v>
      </c>
      <c r="AU459" s="168" t="s">
        <v>74</v>
      </c>
      <c r="AY459" s="160" t="s">
        <v>127</v>
      </c>
      <c r="BK459" s="169">
        <f>SUM(BK460:BK585)</f>
        <v>0</v>
      </c>
    </row>
    <row r="460" spans="2:65" s="1" customFormat="1" ht="22.5" customHeight="1">
      <c r="B460" s="173"/>
      <c r="C460" s="174" t="s">
        <v>806</v>
      </c>
      <c r="D460" s="174" t="s">
        <v>130</v>
      </c>
      <c r="E460" s="175" t="s">
        <v>807</v>
      </c>
      <c r="F460" s="176" t="s">
        <v>808</v>
      </c>
      <c r="G460" s="177" t="s">
        <v>144</v>
      </c>
      <c r="H460" s="178">
        <v>12.3</v>
      </c>
      <c r="I460" s="179"/>
      <c r="J460" s="180">
        <f>ROUND(I460*H460,2)</f>
        <v>0</v>
      </c>
      <c r="K460" s="176" t="s">
        <v>134</v>
      </c>
      <c r="L460" s="40"/>
      <c r="M460" s="181" t="s">
        <v>5</v>
      </c>
      <c r="N460" s="182" t="s">
        <v>40</v>
      </c>
      <c r="O460" s="41"/>
      <c r="P460" s="183">
        <f>O460*H460</f>
        <v>0</v>
      </c>
      <c r="Q460" s="183">
        <v>4.0079999999999998E-2</v>
      </c>
      <c r="R460" s="183">
        <f>Q460*H460</f>
        <v>0.49298399999999998</v>
      </c>
      <c r="S460" s="183">
        <v>0</v>
      </c>
      <c r="T460" s="184">
        <f>S460*H460</f>
        <v>0</v>
      </c>
      <c r="AR460" s="23" t="s">
        <v>84</v>
      </c>
      <c r="AT460" s="23" t="s">
        <v>130</v>
      </c>
      <c r="AU460" s="23" t="s">
        <v>78</v>
      </c>
      <c r="AY460" s="23" t="s">
        <v>127</v>
      </c>
      <c r="BE460" s="185">
        <f>IF(N460="základní",J460,0)</f>
        <v>0</v>
      </c>
      <c r="BF460" s="185">
        <f>IF(N460="snížená",J460,0)</f>
        <v>0</v>
      </c>
      <c r="BG460" s="185">
        <f>IF(N460="zákl. přenesená",J460,0)</f>
        <v>0</v>
      </c>
      <c r="BH460" s="185">
        <f>IF(N460="sníž. přenesená",J460,0)</f>
        <v>0</v>
      </c>
      <c r="BI460" s="185">
        <f>IF(N460="nulová",J460,0)</f>
        <v>0</v>
      </c>
      <c r="BJ460" s="23" t="s">
        <v>74</v>
      </c>
      <c r="BK460" s="185">
        <f>ROUND(I460*H460,2)</f>
        <v>0</v>
      </c>
      <c r="BL460" s="23" t="s">
        <v>84</v>
      </c>
      <c r="BM460" s="23" t="s">
        <v>809</v>
      </c>
    </row>
    <row r="461" spans="2:65" s="11" customFormat="1">
      <c r="B461" s="186"/>
      <c r="D461" s="187" t="s">
        <v>137</v>
      </c>
      <c r="E461" s="188" t="s">
        <v>5</v>
      </c>
      <c r="F461" s="189" t="s">
        <v>615</v>
      </c>
      <c r="H461" s="190" t="s">
        <v>5</v>
      </c>
      <c r="I461" s="191"/>
      <c r="L461" s="186"/>
      <c r="M461" s="192"/>
      <c r="N461" s="193"/>
      <c r="O461" s="193"/>
      <c r="P461" s="193"/>
      <c r="Q461" s="193"/>
      <c r="R461" s="193"/>
      <c r="S461" s="193"/>
      <c r="T461" s="194"/>
      <c r="AT461" s="190" t="s">
        <v>137</v>
      </c>
      <c r="AU461" s="190" t="s">
        <v>78</v>
      </c>
      <c r="AV461" s="11" t="s">
        <v>74</v>
      </c>
      <c r="AW461" s="11" t="s">
        <v>33</v>
      </c>
      <c r="AX461" s="11" t="s">
        <v>69</v>
      </c>
      <c r="AY461" s="190" t="s">
        <v>127</v>
      </c>
    </row>
    <row r="462" spans="2:65" s="11" customFormat="1">
      <c r="B462" s="186"/>
      <c r="D462" s="187" t="s">
        <v>137</v>
      </c>
      <c r="E462" s="188" t="s">
        <v>5</v>
      </c>
      <c r="F462" s="189" t="s">
        <v>810</v>
      </c>
      <c r="H462" s="190" t="s">
        <v>5</v>
      </c>
      <c r="I462" s="191"/>
      <c r="L462" s="186"/>
      <c r="M462" s="192"/>
      <c r="N462" s="193"/>
      <c r="O462" s="193"/>
      <c r="P462" s="193"/>
      <c r="Q462" s="193"/>
      <c r="R462" s="193"/>
      <c r="S462" s="193"/>
      <c r="T462" s="194"/>
      <c r="AT462" s="190" t="s">
        <v>137</v>
      </c>
      <c r="AU462" s="190" t="s">
        <v>78</v>
      </c>
      <c r="AV462" s="11" t="s">
        <v>74</v>
      </c>
      <c r="AW462" s="11" t="s">
        <v>33</v>
      </c>
      <c r="AX462" s="11" t="s">
        <v>69</v>
      </c>
      <c r="AY462" s="190" t="s">
        <v>127</v>
      </c>
    </row>
    <row r="463" spans="2:65" s="12" customFormat="1">
      <c r="B463" s="195"/>
      <c r="D463" s="187" t="s">
        <v>137</v>
      </c>
      <c r="E463" s="196" t="s">
        <v>5</v>
      </c>
      <c r="F463" s="197" t="s">
        <v>811</v>
      </c>
      <c r="H463" s="198">
        <v>12.3</v>
      </c>
      <c r="I463" s="199"/>
      <c r="L463" s="195"/>
      <c r="M463" s="200"/>
      <c r="N463" s="201"/>
      <c r="O463" s="201"/>
      <c r="P463" s="201"/>
      <c r="Q463" s="201"/>
      <c r="R463" s="201"/>
      <c r="S463" s="201"/>
      <c r="T463" s="202"/>
      <c r="AT463" s="196" t="s">
        <v>137</v>
      </c>
      <c r="AU463" s="196" t="s">
        <v>78</v>
      </c>
      <c r="AV463" s="12" t="s">
        <v>78</v>
      </c>
      <c r="AW463" s="12" t="s">
        <v>33</v>
      </c>
      <c r="AX463" s="12" t="s">
        <v>69</v>
      </c>
      <c r="AY463" s="196" t="s">
        <v>127</v>
      </c>
    </row>
    <row r="464" spans="2:65" s="13" customFormat="1">
      <c r="B464" s="203"/>
      <c r="D464" s="204" t="s">
        <v>137</v>
      </c>
      <c r="E464" s="205" t="s">
        <v>5</v>
      </c>
      <c r="F464" s="206" t="s">
        <v>141</v>
      </c>
      <c r="H464" s="207">
        <v>12.3</v>
      </c>
      <c r="I464" s="208"/>
      <c r="L464" s="203"/>
      <c r="M464" s="209"/>
      <c r="N464" s="210"/>
      <c r="O464" s="210"/>
      <c r="P464" s="210"/>
      <c r="Q464" s="210"/>
      <c r="R464" s="210"/>
      <c r="S464" s="210"/>
      <c r="T464" s="211"/>
      <c r="AT464" s="212" t="s">
        <v>137</v>
      </c>
      <c r="AU464" s="212" t="s">
        <v>78</v>
      </c>
      <c r="AV464" s="13" t="s">
        <v>84</v>
      </c>
      <c r="AW464" s="13" t="s">
        <v>33</v>
      </c>
      <c r="AX464" s="13" t="s">
        <v>74</v>
      </c>
      <c r="AY464" s="212" t="s">
        <v>127</v>
      </c>
    </row>
    <row r="465" spans="2:65" s="1" customFormat="1" ht="31.5" customHeight="1">
      <c r="B465" s="173"/>
      <c r="C465" s="174" t="s">
        <v>812</v>
      </c>
      <c r="D465" s="174" t="s">
        <v>130</v>
      </c>
      <c r="E465" s="175" t="s">
        <v>813</v>
      </c>
      <c r="F465" s="176" t="s">
        <v>814</v>
      </c>
      <c r="G465" s="177" t="s">
        <v>144</v>
      </c>
      <c r="H465" s="178">
        <v>46.14</v>
      </c>
      <c r="I465" s="179"/>
      <c r="J465" s="180">
        <f>ROUND(I465*H465,2)</f>
        <v>0</v>
      </c>
      <c r="K465" s="176" t="s">
        <v>134</v>
      </c>
      <c r="L465" s="40"/>
      <c r="M465" s="181" t="s">
        <v>5</v>
      </c>
      <c r="N465" s="182" t="s">
        <v>40</v>
      </c>
      <c r="O465" s="41"/>
      <c r="P465" s="183">
        <f>O465*H465</f>
        <v>0</v>
      </c>
      <c r="Q465" s="183">
        <v>2.8299999999999999E-2</v>
      </c>
      <c r="R465" s="183">
        <f>Q465*H465</f>
        <v>1.3057619999999999</v>
      </c>
      <c r="S465" s="183">
        <v>0</v>
      </c>
      <c r="T465" s="184">
        <f>S465*H465</f>
        <v>0</v>
      </c>
      <c r="AR465" s="23" t="s">
        <v>84</v>
      </c>
      <c r="AT465" s="23" t="s">
        <v>130</v>
      </c>
      <c r="AU465" s="23" t="s">
        <v>78</v>
      </c>
      <c r="AY465" s="23" t="s">
        <v>127</v>
      </c>
      <c r="BE465" s="185">
        <f>IF(N465="základní",J465,0)</f>
        <v>0</v>
      </c>
      <c r="BF465" s="185">
        <f>IF(N465="snížená",J465,0)</f>
        <v>0</v>
      </c>
      <c r="BG465" s="185">
        <f>IF(N465="zákl. přenesená",J465,0)</f>
        <v>0</v>
      </c>
      <c r="BH465" s="185">
        <f>IF(N465="sníž. přenesená",J465,0)</f>
        <v>0</v>
      </c>
      <c r="BI465" s="185">
        <f>IF(N465="nulová",J465,0)</f>
        <v>0</v>
      </c>
      <c r="BJ465" s="23" t="s">
        <v>74</v>
      </c>
      <c r="BK465" s="185">
        <f>ROUND(I465*H465,2)</f>
        <v>0</v>
      </c>
      <c r="BL465" s="23" t="s">
        <v>84</v>
      </c>
      <c r="BM465" s="23" t="s">
        <v>815</v>
      </c>
    </row>
    <row r="466" spans="2:65" s="1" customFormat="1" ht="31.5" customHeight="1">
      <c r="B466" s="173"/>
      <c r="C466" s="174" t="s">
        <v>816</v>
      </c>
      <c r="D466" s="174" t="s">
        <v>130</v>
      </c>
      <c r="E466" s="175" t="s">
        <v>817</v>
      </c>
      <c r="F466" s="176" t="s">
        <v>818</v>
      </c>
      <c r="G466" s="177" t="s">
        <v>672</v>
      </c>
      <c r="H466" s="178">
        <v>74</v>
      </c>
      <c r="I466" s="179"/>
      <c r="J466" s="180">
        <f>ROUND(I466*H466,2)</f>
        <v>0</v>
      </c>
      <c r="K466" s="176" t="s">
        <v>134</v>
      </c>
      <c r="L466" s="40"/>
      <c r="M466" s="181" t="s">
        <v>5</v>
      </c>
      <c r="N466" s="182" t="s">
        <v>40</v>
      </c>
      <c r="O466" s="41"/>
      <c r="P466" s="183">
        <f>O466*H466</f>
        <v>0</v>
      </c>
      <c r="Q466" s="183">
        <v>0</v>
      </c>
      <c r="R466" s="183">
        <f>Q466*H466</f>
        <v>0</v>
      </c>
      <c r="S466" s="183">
        <v>0</v>
      </c>
      <c r="T466" s="184">
        <f>S466*H466</f>
        <v>0</v>
      </c>
      <c r="AR466" s="23" t="s">
        <v>84</v>
      </c>
      <c r="AT466" s="23" t="s">
        <v>130</v>
      </c>
      <c r="AU466" s="23" t="s">
        <v>78</v>
      </c>
      <c r="AY466" s="23" t="s">
        <v>127</v>
      </c>
      <c r="BE466" s="185">
        <f>IF(N466="základní",J466,0)</f>
        <v>0</v>
      </c>
      <c r="BF466" s="185">
        <f>IF(N466="snížená",J466,0)</f>
        <v>0</v>
      </c>
      <c r="BG466" s="185">
        <f>IF(N466="zákl. přenesená",J466,0)</f>
        <v>0</v>
      </c>
      <c r="BH466" s="185">
        <f>IF(N466="sníž. přenesená",J466,0)</f>
        <v>0</v>
      </c>
      <c r="BI466" s="185">
        <f>IF(N466="nulová",J466,0)</f>
        <v>0</v>
      </c>
      <c r="BJ466" s="23" t="s">
        <v>74</v>
      </c>
      <c r="BK466" s="185">
        <f>ROUND(I466*H466,2)</f>
        <v>0</v>
      </c>
      <c r="BL466" s="23" t="s">
        <v>84</v>
      </c>
      <c r="BM466" s="23" t="s">
        <v>819</v>
      </c>
    </row>
    <row r="467" spans="2:65" s="1" customFormat="1" ht="22.5" customHeight="1">
      <c r="B467" s="173"/>
      <c r="C467" s="222" t="s">
        <v>820</v>
      </c>
      <c r="D467" s="222" t="s">
        <v>439</v>
      </c>
      <c r="E467" s="223" t="s">
        <v>821</v>
      </c>
      <c r="F467" s="224" t="s">
        <v>822</v>
      </c>
      <c r="G467" s="225" t="s">
        <v>672</v>
      </c>
      <c r="H467" s="226">
        <v>74</v>
      </c>
      <c r="I467" s="227"/>
      <c r="J467" s="228">
        <f>ROUND(I467*H467,2)</f>
        <v>0</v>
      </c>
      <c r="K467" s="224" t="s">
        <v>134</v>
      </c>
      <c r="L467" s="229"/>
      <c r="M467" s="230" t="s">
        <v>5</v>
      </c>
      <c r="N467" s="231" t="s">
        <v>40</v>
      </c>
      <c r="O467" s="41"/>
      <c r="P467" s="183">
        <f>O467*H467</f>
        <v>0</v>
      </c>
      <c r="Q467" s="183">
        <v>2.2000000000000001E-3</v>
      </c>
      <c r="R467" s="183">
        <f>Q467*H467</f>
        <v>0.1628</v>
      </c>
      <c r="S467" s="183">
        <v>0</v>
      </c>
      <c r="T467" s="184">
        <f>S467*H467</f>
        <v>0</v>
      </c>
      <c r="AR467" s="23" t="s">
        <v>188</v>
      </c>
      <c r="AT467" s="23" t="s">
        <v>439</v>
      </c>
      <c r="AU467" s="23" t="s">
        <v>78</v>
      </c>
      <c r="AY467" s="23" t="s">
        <v>127</v>
      </c>
      <c r="BE467" s="185">
        <f>IF(N467="základní",J467,0)</f>
        <v>0</v>
      </c>
      <c r="BF467" s="185">
        <f>IF(N467="snížená",J467,0)</f>
        <v>0</v>
      </c>
      <c r="BG467" s="185">
        <f>IF(N467="zákl. přenesená",J467,0)</f>
        <v>0</v>
      </c>
      <c r="BH467" s="185">
        <f>IF(N467="sníž. přenesená",J467,0)</f>
        <v>0</v>
      </c>
      <c r="BI467" s="185">
        <f>IF(N467="nulová",J467,0)</f>
        <v>0</v>
      </c>
      <c r="BJ467" s="23" t="s">
        <v>74</v>
      </c>
      <c r="BK467" s="185">
        <f>ROUND(I467*H467,2)</f>
        <v>0</v>
      </c>
      <c r="BL467" s="23" t="s">
        <v>84</v>
      </c>
      <c r="BM467" s="23" t="s">
        <v>823</v>
      </c>
    </row>
    <row r="468" spans="2:65" s="1" customFormat="1" ht="31.5" customHeight="1">
      <c r="B468" s="173"/>
      <c r="C468" s="174" t="s">
        <v>824</v>
      </c>
      <c r="D468" s="174" t="s">
        <v>130</v>
      </c>
      <c r="E468" s="175" t="s">
        <v>825</v>
      </c>
      <c r="F468" s="176" t="s">
        <v>826</v>
      </c>
      <c r="G468" s="177" t="s">
        <v>672</v>
      </c>
      <c r="H468" s="178">
        <v>13</v>
      </c>
      <c r="I468" s="179"/>
      <c r="J468" s="180">
        <f>ROUND(I468*H468,2)</f>
        <v>0</v>
      </c>
      <c r="K468" s="176" t="s">
        <v>134</v>
      </c>
      <c r="L468" s="40"/>
      <c r="M468" s="181" t="s">
        <v>5</v>
      </c>
      <c r="N468" s="182" t="s">
        <v>40</v>
      </c>
      <c r="O468" s="41"/>
      <c r="P468" s="183">
        <f>O468*H468</f>
        <v>0</v>
      </c>
      <c r="Q468" s="183">
        <v>6.9999999999999999E-4</v>
      </c>
      <c r="R468" s="183">
        <f>Q468*H468</f>
        <v>9.1000000000000004E-3</v>
      </c>
      <c r="S468" s="183">
        <v>0</v>
      </c>
      <c r="T468" s="184">
        <f>S468*H468</f>
        <v>0</v>
      </c>
      <c r="AR468" s="23" t="s">
        <v>84</v>
      </c>
      <c r="AT468" s="23" t="s">
        <v>130</v>
      </c>
      <c r="AU468" s="23" t="s">
        <v>78</v>
      </c>
      <c r="AY468" s="23" t="s">
        <v>127</v>
      </c>
      <c r="BE468" s="185">
        <f>IF(N468="základní",J468,0)</f>
        <v>0</v>
      </c>
      <c r="BF468" s="185">
        <f>IF(N468="snížená",J468,0)</f>
        <v>0</v>
      </c>
      <c r="BG468" s="185">
        <f>IF(N468="zákl. přenesená",J468,0)</f>
        <v>0</v>
      </c>
      <c r="BH468" s="185">
        <f>IF(N468="sníž. přenesená",J468,0)</f>
        <v>0</v>
      </c>
      <c r="BI468" s="185">
        <f>IF(N468="nulová",J468,0)</f>
        <v>0</v>
      </c>
      <c r="BJ468" s="23" t="s">
        <v>74</v>
      </c>
      <c r="BK468" s="185">
        <f>ROUND(I468*H468,2)</f>
        <v>0</v>
      </c>
      <c r="BL468" s="23" t="s">
        <v>84</v>
      </c>
      <c r="BM468" s="23" t="s">
        <v>827</v>
      </c>
    </row>
    <row r="469" spans="2:65" s="11" customFormat="1">
      <c r="B469" s="186"/>
      <c r="D469" s="187" t="s">
        <v>137</v>
      </c>
      <c r="E469" s="188" t="s">
        <v>5</v>
      </c>
      <c r="F469" s="189" t="s">
        <v>828</v>
      </c>
      <c r="H469" s="190" t="s">
        <v>5</v>
      </c>
      <c r="I469" s="191"/>
      <c r="L469" s="186"/>
      <c r="M469" s="192"/>
      <c r="N469" s="193"/>
      <c r="O469" s="193"/>
      <c r="P469" s="193"/>
      <c r="Q469" s="193"/>
      <c r="R469" s="193"/>
      <c r="S469" s="193"/>
      <c r="T469" s="194"/>
      <c r="AT469" s="190" t="s">
        <v>137</v>
      </c>
      <c r="AU469" s="190" t="s">
        <v>78</v>
      </c>
      <c r="AV469" s="11" t="s">
        <v>74</v>
      </c>
      <c r="AW469" s="11" t="s">
        <v>33</v>
      </c>
      <c r="AX469" s="11" t="s">
        <v>69</v>
      </c>
      <c r="AY469" s="190" t="s">
        <v>127</v>
      </c>
    </row>
    <row r="470" spans="2:65" s="11" customFormat="1">
      <c r="B470" s="186"/>
      <c r="D470" s="187" t="s">
        <v>137</v>
      </c>
      <c r="E470" s="188" t="s">
        <v>5</v>
      </c>
      <c r="F470" s="189" t="s">
        <v>829</v>
      </c>
      <c r="H470" s="190" t="s">
        <v>5</v>
      </c>
      <c r="I470" s="191"/>
      <c r="L470" s="186"/>
      <c r="M470" s="192"/>
      <c r="N470" s="193"/>
      <c r="O470" s="193"/>
      <c r="P470" s="193"/>
      <c r="Q470" s="193"/>
      <c r="R470" s="193"/>
      <c r="S470" s="193"/>
      <c r="T470" s="194"/>
      <c r="AT470" s="190" t="s">
        <v>137</v>
      </c>
      <c r="AU470" s="190" t="s">
        <v>78</v>
      </c>
      <c r="AV470" s="11" t="s">
        <v>74</v>
      </c>
      <c r="AW470" s="11" t="s">
        <v>33</v>
      </c>
      <c r="AX470" s="11" t="s">
        <v>69</v>
      </c>
      <c r="AY470" s="190" t="s">
        <v>127</v>
      </c>
    </row>
    <row r="471" spans="2:65" s="12" customFormat="1">
      <c r="B471" s="195"/>
      <c r="D471" s="187" t="s">
        <v>137</v>
      </c>
      <c r="E471" s="196" t="s">
        <v>5</v>
      </c>
      <c r="F471" s="197" t="s">
        <v>229</v>
      </c>
      <c r="H471" s="198">
        <v>12</v>
      </c>
      <c r="I471" s="199"/>
      <c r="L471" s="195"/>
      <c r="M471" s="200"/>
      <c r="N471" s="201"/>
      <c r="O471" s="201"/>
      <c r="P471" s="201"/>
      <c r="Q471" s="201"/>
      <c r="R471" s="201"/>
      <c r="S471" s="201"/>
      <c r="T471" s="202"/>
      <c r="AT471" s="196" t="s">
        <v>137</v>
      </c>
      <c r="AU471" s="196" t="s">
        <v>78</v>
      </c>
      <c r="AV471" s="12" t="s">
        <v>78</v>
      </c>
      <c r="AW471" s="12" t="s">
        <v>33</v>
      </c>
      <c r="AX471" s="12" t="s">
        <v>69</v>
      </c>
      <c r="AY471" s="196" t="s">
        <v>127</v>
      </c>
    </row>
    <row r="472" spans="2:65" s="11" customFormat="1">
      <c r="B472" s="186"/>
      <c r="D472" s="187" t="s">
        <v>137</v>
      </c>
      <c r="E472" s="188" t="s">
        <v>5</v>
      </c>
      <c r="F472" s="189" t="s">
        <v>830</v>
      </c>
      <c r="H472" s="190" t="s">
        <v>5</v>
      </c>
      <c r="I472" s="191"/>
      <c r="L472" s="186"/>
      <c r="M472" s="192"/>
      <c r="N472" s="193"/>
      <c r="O472" s="193"/>
      <c r="P472" s="193"/>
      <c r="Q472" s="193"/>
      <c r="R472" s="193"/>
      <c r="S472" s="193"/>
      <c r="T472" s="194"/>
      <c r="AT472" s="190" t="s">
        <v>137</v>
      </c>
      <c r="AU472" s="190" t="s">
        <v>78</v>
      </c>
      <c r="AV472" s="11" t="s">
        <v>74</v>
      </c>
      <c r="AW472" s="11" t="s">
        <v>33</v>
      </c>
      <c r="AX472" s="11" t="s">
        <v>69</v>
      </c>
      <c r="AY472" s="190" t="s">
        <v>127</v>
      </c>
    </row>
    <row r="473" spans="2:65" s="12" customFormat="1">
      <c r="B473" s="195"/>
      <c r="D473" s="187" t="s">
        <v>137</v>
      </c>
      <c r="E473" s="196" t="s">
        <v>5</v>
      </c>
      <c r="F473" s="197" t="s">
        <v>74</v>
      </c>
      <c r="H473" s="198">
        <v>1</v>
      </c>
      <c r="I473" s="199"/>
      <c r="L473" s="195"/>
      <c r="M473" s="200"/>
      <c r="N473" s="201"/>
      <c r="O473" s="201"/>
      <c r="P473" s="201"/>
      <c r="Q473" s="201"/>
      <c r="R473" s="201"/>
      <c r="S473" s="201"/>
      <c r="T473" s="202"/>
      <c r="AT473" s="196" t="s">
        <v>137</v>
      </c>
      <c r="AU473" s="196" t="s">
        <v>78</v>
      </c>
      <c r="AV473" s="12" t="s">
        <v>78</v>
      </c>
      <c r="AW473" s="12" t="s">
        <v>33</v>
      </c>
      <c r="AX473" s="12" t="s">
        <v>69</v>
      </c>
      <c r="AY473" s="196" t="s">
        <v>127</v>
      </c>
    </row>
    <row r="474" spans="2:65" s="13" customFormat="1">
      <c r="B474" s="203"/>
      <c r="D474" s="204" t="s">
        <v>137</v>
      </c>
      <c r="E474" s="205" t="s">
        <v>5</v>
      </c>
      <c r="F474" s="206" t="s">
        <v>141</v>
      </c>
      <c r="H474" s="207">
        <v>13</v>
      </c>
      <c r="I474" s="208"/>
      <c r="L474" s="203"/>
      <c r="M474" s="209"/>
      <c r="N474" s="210"/>
      <c r="O474" s="210"/>
      <c r="P474" s="210"/>
      <c r="Q474" s="210"/>
      <c r="R474" s="210"/>
      <c r="S474" s="210"/>
      <c r="T474" s="211"/>
      <c r="AT474" s="212" t="s">
        <v>137</v>
      </c>
      <c r="AU474" s="212" t="s">
        <v>78</v>
      </c>
      <c r="AV474" s="13" t="s">
        <v>84</v>
      </c>
      <c r="AW474" s="13" t="s">
        <v>33</v>
      </c>
      <c r="AX474" s="13" t="s">
        <v>74</v>
      </c>
      <c r="AY474" s="212" t="s">
        <v>127</v>
      </c>
    </row>
    <row r="475" spans="2:65" s="1" customFormat="1" ht="22.5" customHeight="1">
      <c r="B475" s="173"/>
      <c r="C475" s="222" t="s">
        <v>831</v>
      </c>
      <c r="D475" s="222" t="s">
        <v>439</v>
      </c>
      <c r="E475" s="223" t="s">
        <v>832</v>
      </c>
      <c r="F475" s="224" t="s">
        <v>833</v>
      </c>
      <c r="G475" s="225" t="s">
        <v>672</v>
      </c>
      <c r="H475" s="226">
        <v>5</v>
      </c>
      <c r="I475" s="227"/>
      <c r="J475" s="228">
        <f>ROUND(I475*H475,2)</f>
        <v>0</v>
      </c>
      <c r="K475" s="224" t="s">
        <v>134</v>
      </c>
      <c r="L475" s="229"/>
      <c r="M475" s="230" t="s">
        <v>5</v>
      </c>
      <c r="N475" s="231" t="s">
        <v>40</v>
      </c>
      <c r="O475" s="41"/>
      <c r="P475" s="183">
        <f>O475*H475</f>
        <v>0</v>
      </c>
      <c r="Q475" s="183">
        <v>3.0999999999999999E-3</v>
      </c>
      <c r="R475" s="183">
        <f>Q475*H475</f>
        <v>1.55E-2</v>
      </c>
      <c r="S475" s="183">
        <v>0</v>
      </c>
      <c r="T475" s="184">
        <f>S475*H475</f>
        <v>0</v>
      </c>
      <c r="AR475" s="23" t="s">
        <v>188</v>
      </c>
      <c r="AT475" s="23" t="s">
        <v>439</v>
      </c>
      <c r="AU475" s="23" t="s">
        <v>78</v>
      </c>
      <c r="AY475" s="23" t="s">
        <v>127</v>
      </c>
      <c r="BE475" s="185">
        <f>IF(N475="základní",J475,0)</f>
        <v>0</v>
      </c>
      <c r="BF475" s="185">
        <f>IF(N475="snížená",J475,0)</f>
        <v>0</v>
      </c>
      <c r="BG475" s="185">
        <f>IF(N475="zákl. přenesená",J475,0)</f>
        <v>0</v>
      </c>
      <c r="BH475" s="185">
        <f>IF(N475="sníž. přenesená",J475,0)</f>
        <v>0</v>
      </c>
      <c r="BI475" s="185">
        <f>IF(N475="nulová",J475,0)</f>
        <v>0</v>
      </c>
      <c r="BJ475" s="23" t="s">
        <v>74</v>
      </c>
      <c r="BK475" s="185">
        <f>ROUND(I475*H475,2)</f>
        <v>0</v>
      </c>
      <c r="BL475" s="23" t="s">
        <v>84</v>
      </c>
      <c r="BM475" s="23" t="s">
        <v>834</v>
      </c>
    </row>
    <row r="476" spans="2:65" s="11" customFormat="1">
      <c r="B476" s="186"/>
      <c r="D476" s="187" t="s">
        <v>137</v>
      </c>
      <c r="E476" s="188" t="s">
        <v>5</v>
      </c>
      <c r="F476" s="189" t="s">
        <v>835</v>
      </c>
      <c r="H476" s="190" t="s">
        <v>5</v>
      </c>
      <c r="I476" s="191"/>
      <c r="L476" s="186"/>
      <c r="M476" s="192"/>
      <c r="N476" s="193"/>
      <c r="O476" s="193"/>
      <c r="P476" s="193"/>
      <c r="Q476" s="193"/>
      <c r="R476" s="193"/>
      <c r="S476" s="193"/>
      <c r="T476" s="194"/>
      <c r="AT476" s="190" t="s">
        <v>137</v>
      </c>
      <c r="AU476" s="190" t="s">
        <v>78</v>
      </c>
      <c r="AV476" s="11" t="s">
        <v>74</v>
      </c>
      <c r="AW476" s="11" t="s">
        <v>33</v>
      </c>
      <c r="AX476" s="11" t="s">
        <v>69</v>
      </c>
      <c r="AY476" s="190" t="s">
        <v>127</v>
      </c>
    </row>
    <row r="477" spans="2:65" s="12" customFormat="1">
      <c r="B477" s="195"/>
      <c r="D477" s="187" t="s">
        <v>137</v>
      </c>
      <c r="E477" s="196" t="s">
        <v>5</v>
      </c>
      <c r="F477" s="197" t="s">
        <v>836</v>
      </c>
      <c r="H477" s="198">
        <v>5</v>
      </c>
      <c r="I477" s="199"/>
      <c r="L477" s="195"/>
      <c r="M477" s="200"/>
      <c r="N477" s="201"/>
      <c r="O477" s="201"/>
      <c r="P477" s="201"/>
      <c r="Q477" s="201"/>
      <c r="R477" s="201"/>
      <c r="S477" s="201"/>
      <c r="T477" s="202"/>
      <c r="AT477" s="196" t="s">
        <v>137</v>
      </c>
      <c r="AU477" s="196" t="s">
        <v>78</v>
      </c>
      <c r="AV477" s="12" t="s">
        <v>78</v>
      </c>
      <c r="AW477" s="12" t="s">
        <v>33</v>
      </c>
      <c r="AX477" s="12" t="s">
        <v>69</v>
      </c>
      <c r="AY477" s="196" t="s">
        <v>127</v>
      </c>
    </row>
    <row r="478" spans="2:65" s="13" customFormat="1">
      <c r="B478" s="203"/>
      <c r="D478" s="204" t="s">
        <v>137</v>
      </c>
      <c r="E478" s="205" t="s">
        <v>5</v>
      </c>
      <c r="F478" s="206" t="s">
        <v>141</v>
      </c>
      <c r="H478" s="207">
        <v>5</v>
      </c>
      <c r="I478" s="208"/>
      <c r="L478" s="203"/>
      <c r="M478" s="209"/>
      <c r="N478" s="210"/>
      <c r="O478" s="210"/>
      <c r="P478" s="210"/>
      <c r="Q478" s="210"/>
      <c r="R478" s="210"/>
      <c r="S478" s="210"/>
      <c r="T478" s="211"/>
      <c r="AT478" s="212" t="s">
        <v>137</v>
      </c>
      <c r="AU478" s="212" t="s">
        <v>78</v>
      </c>
      <c r="AV478" s="13" t="s">
        <v>84</v>
      </c>
      <c r="AW478" s="13" t="s">
        <v>33</v>
      </c>
      <c r="AX478" s="13" t="s">
        <v>74</v>
      </c>
      <c r="AY478" s="212" t="s">
        <v>127</v>
      </c>
    </row>
    <row r="479" spans="2:65" s="1" customFormat="1" ht="22.5" customHeight="1">
      <c r="B479" s="173"/>
      <c r="C479" s="222" t="s">
        <v>837</v>
      </c>
      <c r="D479" s="222" t="s">
        <v>439</v>
      </c>
      <c r="E479" s="223" t="s">
        <v>838</v>
      </c>
      <c r="F479" s="224" t="s">
        <v>839</v>
      </c>
      <c r="G479" s="225" t="s">
        <v>672</v>
      </c>
      <c r="H479" s="226">
        <v>2</v>
      </c>
      <c r="I479" s="227"/>
      <c r="J479" s="228">
        <f>ROUND(I479*H479,2)</f>
        <v>0</v>
      </c>
      <c r="K479" s="224" t="s">
        <v>134</v>
      </c>
      <c r="L479" s="229"/>
      <c r="M479" s="230" t="s">
        <v>5</v>
      </c>
      <c r="N479" s="231" t="s">
        <v>40</v>
      </c>
      <c r="O479" s="41"/>
      <c r="P479" s="183">
        <f>O479*H479</f>
        <v>0</v>
      </c>
      <c r="Q479" s="183">
        <v>1.4E-3</v>
      </c>
      <c r="R479" s="183">
        <f>Q479*H479</f>
        <v>2.8E-3</v>
      </c>
      <c r="S479" s="183">
        <v>0</v>
      </c>
      <c r="T479" s="184">
        <f>S479*H479</f>
        <v>0</v>
      </c>
      <c r="AR479" s="23" t="s">
        <v>188</v>
      </c>
      <c r="AT479" s="23" t="s">
        <v>439</v>
      </c>
      <c r="AU479" s="23" t="s">
        <v>78</v>
      </c>
      <c r="AY479" s="23" t="s">
        <v>127</v>
      </c>
      <c r="BE479" s="185">
        <f>IF(N479="základní",J479,0)</f>
        <v>0</v>
      </c>
      <c r="BF479" s="185">
        <f>IF(N479="snížená",J479,0)</f>
        <v>0</v>
      </c>
      <c r="BG479" s="185">
        <f>IF(N479="zákl. přenesená",J479,0)</f>
        <v>0</v>
      </c>
      <c r="BH479" s="185">
        <f>IF(N479="sníž. přenesená",J479,0)</f>
        <v>0</v>
      </c>
      <c r="BI479" s="185">
        <f>IF(N479="nulová",J479,0)</f>
        <v>0</v>
      </c>
      <c r="BJ479" s="23" t="s">
        <v>74</v>
      </c>
      <c r="BK479" s="185">
        <f>ROUND(I479*H479,2)</f>
        <v>0</v>
      </c>
      <c r="BL479" s="23" t="s">
        <v>84</v>
      </c>
      <c r="BM479" s="23" t="s">
        <v>840</v>
      </c>
    </row>
    <row r="480" spans="2:65" s="11" customFormat="1">
      <c r="B480" s="186"/>
      <c r="D480" s="187" t="s">
        <v>137</v>
      </c>
      <c r="E480" s="188" t="s">
        <v>5</v>
      </c>
      <c r="F480" s="189" t="s">
        <v>841</v>
      </c>
      <c r="H480" s="190" t="s">
        <v>5</v>
      </c>
      <c r="I480" s="191"/>
      <c r="L480" s="186"/>
      <c r="M480" s="192"/>
      <c r="N480" s="193"/>
      <c r="O480" s="193"/>
      <c r="P480" s="193"/>
      <c r="Q480" s="193"/>
      <c r="R480" s="193"/>
      <c r="S480" s="193"/>
      <c r="T480" s="194"/>
      <c r="AT480" s="190" t="s">
        <v>137</v>
      </c>
      <c r="AU480" s="190" t="s">
        <v>78</v>
      </c>
      <c r="AV480" s="11" t="s">
        <v>74</v>
      </c>
      <c r="AW480" s="11" t="s">
        <v>33</v>
      </c>
      <c r="AX480" s="11" t="s">
        <v>69</v>
      </c>
      <c r="AY480" s="190" t="s">
        <v>127</v>
      </c>
    </row>
    <row r="481" spans="2:65" s="12" customFormat="1">
      <c r="B481" s="195"/>
      <c r="D481" s="187" t="s">
        <v>137</v>
      </c>
      <c r="E481" s="196" t="s">
        <v>5</v>
      </c>
      <c r="F481" s="197" t="s">
        <v>78</v>
      </c>
      <c r="H481" s="198">
        <v>2</v>
      </c>
      <c r="I481" s="199"/>
      <c r="L481" s="195"/>
      <c r="M481" s="200"/>
      <c r="N481" s="201"/>
      <c r="O481" s="201"/>
      <c r="P481" s="201"/>
      <c r="Q481" s="201"/>
      <c r="R481" s="201"/>
      <c r="S481" s="201"/>
      <c r="T481" s="202"/>
      <c r="AT481" s="196" t="s">
        <v>137</v>
      </c>
      <c r="AU481" s="196" t="s">
        <v>78</v>
      </c>
      <c r="AV481" s="12" t="s">
        <v>78</v>
      </c>
      <c r="AW481" s="12" t="s">
        <v>33</v>
      </c>
      <c r="AX481" s="12" t="s">
        <v>69</v>
      </c>
      <c r="AY481" s="196" t="s">
        <v>127</v>
      </c>
    </row>
    <row r="482" spans="2:65" s="13" customFormat="1">
      <c r="B482" s="203"/>
      <c r="D482" s="204" t="s">
        <v>137</v>
      </c>
      <c r="E482" s="205" t="s">
        <v>5</v>
      </c>
      <c r="F482" s="206" t="s">
        <v>141</v>
      </c>
      <c r="H482" s="207">
        <v>2</v>
      </c>
      <c r="I482" s="208"/>
      <c r="L482" s="203"/>
      <c r="M482" s="209"/>
      <c r="N482" s="210"/>
      <c r="O482" s="210"/>
      <c r="P482" s="210"/>
      <c r="Q482" s="210"/>
      <c r="R482" s="210"/>
      <c r="S482" s="210"/>
      <c r="T482" s="211"/>
      <c r="AT482" s="212" t="s">
        <v>137</v>
      </c>
      <c r="AU482" s="212" t="s">
        <v>78</v>
      </c>
      <c r="AV482" s="13" t="s">
        <v>84</v>
      </c>
      <c r="AW482" s="13" t="s">
        <v>33</v>
      </c>
      <c r="AX482" s="13" t="s">
        <v>74</v>
      </c>
      <c r="AY482" s="212" t="s">
        <v>127</v>
      </c>
    </row>
    <row r="483" spans="2:65" s="1" customFormat="1" ht="22.5" customHeight="1">
      <c r="B483" s="173"/>
      <c r="C483" s="222" t="s">
        <v>842</v>
      </c>
      <c r="D483" s="222" t="s">
        <v>439</v>
      </c>
      <c r="E483" s="223" t="s">
        <v>843</v>
      </c>
      <c r="F483" s="224" t="s">
        <v>844</v>
      </c>
      <c r="G483" s="225" t="s">
        <v>672</v>
      </c>
      <c r="H483" s="226">
        <v>2</v>
      </c>
      <c r="I483" s="227"/>
      <c r="J483" s="228">
        <f>ROUND(I483*H483,2)</f>
        <v>0</v>
      </c>
      <c r="K483" s="224" t="s">
        <v>134</v>
      </c>
      <c r="L483" s="229"/>
      <c r="M483" s="230" t="s">
        <v>5</v>
      </c>
      <c r="N483" s="231" t="s">
        <v>40</v>
      </c>
      <c r="O483" s="41"/>
      <c r="P483" s="183">
        <f>O483*H483</f>
        <v>0</v>
      </c>
      <c r="Q483" s="183">
        <v>4.0000000000000001E-3</v>
      </c>
      <c r="R483" s="183">
        <f>Q483*H483</f>
        <v>8.0000000000000002E-3</v>
      </c>
      <c r="S483" s="183">
        <v>0</v>
      </c>
      <c r="T483" s="184">
        <f>S483*H483</f>
        <v>0</v>
      </c>
      <c r="AR483" s="23" t="s">
        <v>188</v>
      </c>
      <c r="AT483" s="23" t="s">
        <v>439</v>
      </c>
      <c r="AU483" s="23" t="s">
        <v>78</v>
      </c>
      <c r="AY483" s="23" t="s">
        <v>127</v>
      </c>
      <c r="BE483" s="185">
        <f>IF(N483="základní",J483,0)</f>
        <v>0</v>
      </c>
      <c r="BF483" s="185">
        <f>IF(N483="snížená",J483,0)</f>
        <v>0</v>
      </c>
      <c r="BG483" s="185">
        <f>IF(N483="zákl. přenesená",J483,0)</f>
        <v>0</v>
      </c>
      <c r="BH483" s="185">
        <f>IF(N483="sníž. přenesená",J483,0)</f>
        <v>0</v>
      </c>
      <c r="BI483" s="185">
        <f>IF(N483="nulová",J483,0)</f>
        <v>0</v>
      </c>
      <c r="BJ483" s="23" t="s">
        <v>74</v>
      </c>
      <c r="BK483" s="185">
        <f>ROUND(I483*H483,2)</f>
        <v>0</v>
      </c>
      <c r="BL483" s="23" t="s">
        <v>84</v>
      </c>
      <c r="BM483" s="23" t="s">
        <v>845</v>
      </c>
    </row>
    <row r="484" spans="2:65" s="11" customFormat="1">
      <c r="B484" s="186"/>
      <c r="D484" s="187" t="s">
        <v>137</v>
      </c>
      <c r="E484" s="188" t="s">
        <v>5</v>
      </c>
      <c r="F484" s="189" t="s">
        <v>846</v>
      </c>
      <c r="H484" s="190" t="s">
        <v>5</v>
      </c>
      <c r="I484" s="191"/>
      <c r="L484" s="186"/>
      <c r="M484" s="192"/>
      <c r="N484" s="193"/>
      <c r="O484" s="193"/>
      <c r="P484" s="193"/>
      <c r="Q484" s="193"/>
      <c r="R484" s="193"/>
      <c r="S484" s="193"/>
      <c r="T484" s="194"/>
      <c r="AT484" s="190" t="s">
        <v>137</v>
      </c>
      <c r="AU484" s="190" t="s">
        <v>78</v>
      </c>
      <c r="AV484" s="11" t="s">
        <v>74</v>
      </c>
      <c r="AW484" s="11" t="s">
        <v>33</v>
      </c>
      <c r="AX484" s="11" t="s">
        <v>69</v>
      </c>
      <c r="AY484" s="190" t="s">
        <v>127</v>
      </c>
    </row>
    <row r="485" spans="2:65" s="12" customFormat="1">
      <c r="B485" s="195"/>
      <c r="D485" s="187" t="s">
        <v>137</v>
      </c>
      <c r="E485" s="196" t="s">
        <v>5</v>
      </c>
      <c r="F485" s="197" t="s">
        <v>74</v>
      </c>
      <c r="H485" s="198">
        <v>1</v>
      </c>
      <c r="I485" s="199"/>
      <c r="L485" s="195"/>
      <c r="M485" s="200"/>
      <c r="N485" s="201"/>
      <c r="O485" s="201"/>
      <c r="P485" s="201"/>
      <c r="Q485" s="201"/>
      <c r="R485" s="201"/>
      <c r="S485" s="201"/>
      <c r="T485" s="202"/>
      <c r="AT485" s="196" t="s">
        <v>137</v>
      </c>
      <c r="AU485" s="196" t="s">
        <v>78</v>
      </c>
      <c r="AV485" s="12" t="s">
        <v>78</v>
      </c>
      <c r="AW485" s="12" t="s">
        <v>33</v>
      </c>
      <c r="AX485" s="12" t="s">
        <v>69</v>
      </c>
      <c r="AY485" s="196" t="s">
        <v>127</v>
      </c>
    </row>
    <row r="486" spans="2:65" s="11" customFormat="1">
      <c r="B486" s="186"/>
      <c r="D486" s="187" t="s">
        <v>137</v>
      </c>
      <c r="E486" s="188" t="s">
        <v>5</v>
      </c>
      <c r="F486" s="189" t="s">
        <v>847</v>
      </c>
      <c r="H486" s="190" t="s">
        <v>5</v>
      </c>
      <c r="I486" s="191"/>
      <c r="L486" s="186"/>
      <c r="M486" s="192"/>
      <c r="N486" s="193"/>
      <c r="O486" s="193"/>
      <c r="P486" s="193"/>
      <c r="Q486" s="193"/>
      <c r="R486" s="193"/>
      <c r="S486" s="193"/>
      <c r="T486" s="194"/>
      <c r="AT486" s="190" t="s">
        <v>137</v>
      </c>
      <c r="AU486" s="190" t="s">
        <v>78</v>
      </c>
      <c r="AV486" s="11" t="s">
        <v>74</v>
      </c>
      <c r="AW486" s="11" t="s">
        <v>33</v>
      </c>
      <c r="AX486" s="11" t="s">
        <v>69</v>
      </c>
      <c r="AY486" s="190" t="s">
        <v>127</v>
      </c>
    </row>
    <row r="487" spans="2:65" s="12" customFormat="1">
      <c r="B487" s="195"/>
      <c r="D487" s="187" t="s">
        <v>137</v>
      </c>
      <c r="E487" s="196" t="s">
        <v>5</v>
      </c>
      <c r="F487" s="197" t="s">
        <v>74</v>
      </c>
      <c r="H487" s="198">
        <v>1</v>
      </c>
      <c r="I487" s="199"/>
      <c r="L487" s="195"/>
      <c r="M487" s="200"/>
      <c r="N487" s="201"/>
      <c r="O487" s="201"/>
      <c r="P487" s="201"/>
      <c r="Q487" s="201"/>
      <c r="R487" s="201"/>
      <c r="S487" s="201"/>
      <c r="T487" s="202"/>
      <c r="AT487" s="196" t="s">
        <v>137</v>
      </c>
      <c r="AU487" s="196" t="s">
        <v>78</v>
      </c>
      <c r="AV487" s="12" t="s">
        <v>78</v>
      </c>
      <c r="AW487" s="12" t="s">
        <v>33</v>
      </c>
      <c r="AX487" s="12" t="s">
        <v>69</v>
      </c>
      <c r="AY487" s="196" t="s">
        <v>127</v>
      </c>
    </row>
    <row r="488" spans="2:65" s="13" customFormat="1">
      <c r="B488" s="203"/>
      <c r="D488" s="204" t="s">
        <v>137</v>
      </c>
      <c r="E488" s="205" t="s">
        <v>5</v>
      </c>
      <c r="F488" s="206" t="s">
        <v>141</v>
      </c>
      <c r="H488" s="207">
        <v>2</v>
      </c>
      <c r="I488" s="208"/>
      <c r="L488" s="203"/>
      <c r="M488" s="209"/>
      <c r="N488" s="210"/>
      <c r="O488" s="210"/>
      <c r="P488" s="210"/>
      <c r="Q488" s="210"/>
      <c r="R488" s="210"/>
      <c r="S488" s="210"/>
      <c r="T488" s="211"/>
      <c r="AT488" s="212" t="s">
        <v>137</v>
      </c>
      <c r="AU488" s="212" t="s">
        <v>78</v>
      </c>
      <c r="AV488" s="13" t="s">
        <v>84</v>
      </c>
      <c r="AW488" s="13" t="s">
        <v>33</v>
      </c>
      <c r="AX488" s="13" t="s">
        <v>74</v>
      </c>
      <c r="AY488" s="212" t="s">
        <v>127</v>
      </c>
    </row>
    <row r="489" spans="2:65" s="1" customFormat="1" ht="22.5" customHeight="1">
      <c r="B489" s="173"/>
      <c r="C489" s="222" t="s">
        <v>848</v>
      </c>
      <c r="D489" s="222" t="s">
        <v>439</v>
      </c>
      <c r="E489" s="223" t="s">
        <v>849</v>
      </c>
      <c r="F489" s="224" t="s">
        <v>850</v>
      </c>
      <c r="G489" s="225" t="s">
        <v>672</v>
      </c>
      <c r="H489" s="226">
        <v>2</v>
      </c>
      <c r="I489" s="227"/>
      <c r="J489" s="228">
        <f>ROUND(I489*H489,2)</f>
        <v>0</v>
      </c>
      <c r="K489" s="224" t="s">
        <v>134</v>
      </c>
      <c r="L489" s="229"/>
      <c r="M489" s="230" t="s">
        <v>5</v>
      </c>
      <c r="N489" s="231" t="s">
        <v>40</v>
      </c>
      <c r="O489" s="41"/>
      <c r="P489" s="183">
        <f>O489*H489</f>
        <v>0</v>
      </c>
      <c r="Q489" s="183">
        <v>4.0000000000000001E-3</v>
      </c>
      <c r="R489" s="183">
        <f>Q489*H489</f>
        <v>8.0000000000000002E-3</v>
      </c>
      <c r="S489" s="183">
        <v>0</v>
      </c>
      <c r="T489" s="184">
        <f>S489*H489</f>
        <v>0</v>
      </c>
      <c r="AR489" s="23" t="s">
        <v>188</v>
      </c>
      <c r="AT489" s="23" t="s">
        <v>439</v>
      </c>
      <c r="AU489" s="23" t="s">
        <v>78</v>
      </c>
      <c r="AY489" s="23" t="s">
        <v>127</v>
      </c>
      <c r="BE489" s="185">
        <f>IF(N489="základní",J489,0)</f>
        <v>0</v>
      </c>
      <c r="BF489" s="185">
        <f>IF(N489="snížená",J489,0)</f>
        <v>0</v>
      </c>
      <c r="BG489" s="185">
        <f>IF(N489="zákl. přenesená",J489,0)</f>
        <v>0</v>
      </c>
      <c r="BH489" s="185">
        <f>IF(N489="sníž. přenesená",J489,0)</f>
        <v>0</v>
      </c>
      <c r="BI489" s="185">
        <f>IF(N489="nulová",J489,0)</f>
        <v>0</v>
      </c>
      <c r="BJ489" s="23" t="s">
        <v>74</v>
      </c>
      <c r="BK489" s="185">
        <f>ROUND(I489*H489,2)</f>
        <v>0</v>
      </c>
      <c r="BL489" s="23" t="s">
        <v>84</v>
      </c>
      <c r="BM489" s="23" t="s">
        <v>851</v>
      </c>
    </row>
    <row r="490" spans="2:65" s="11" customFormat="1">
      <c r="B490" s="186"/>
      <c r="D490" s="187" t="s">
        <v>137</v>
      </c>
      <c r="E490" s="188" t="s">
        <v>5</v>
      </c>
      <c r="F490" s="189" t="s">
        <v>852</v>
      </c>
      <c r="H490" s="190" t="s">
        <v>5</v>
      </c>
      <c r="I490" s="191"/>
      <c r="L490" s="186"/>
      <c r="M490" s="192"/>
      <c r="N490" s="193"/>
      <c r="O490" s="193"/>
      <c r="P490" s="193"/>
      <c r="Q490" s="193"/>
      <c r="R490" s="193"/>
      <c r="S490" s="193"/>
      <c r="T490" s="194"/>
      <c r="AT490" s="190" t="s">
        <v>137</v>
      </c>
      <c r="AU490" s="190" t="s">
        <v>78</v>
      </c>
      <c r="AV490" s="11" t="s">
        <v>74</v>
      </c>
      <c r="AW490" s="11" t="s">
        <v>33</v>
      </c>
      <c r="AX490" s="11" t="s">
        <v>69</v>
      </c>
      <c r="AY490" s="190" t="s">
        <v>127</v>
      </c>
    </row>
    <row r="491" spans="2:65" s="12" customFormat="1">
      <c r="B491" s="195"/>
      <c r="D491" s="187" t="s">
        <v>137</v>
      </c>
      <c r="E491" s="196" t="s">
        <v>5</v>
      </c>
      <c r="F491" s="197" t="s">
        <v>78</v>
      </c>
      <c r="H491" s="198">
        <v>2</v>
      </c>
      <c r="I491" s="199"/>
      <c r="L491" s="195"/>
      <c r="M491" s="200"/>
      <c r="N491" s="201"/>
      <c r="O491" s="201"/>
      <c r="P491" s="201"/>
      <c r="Q491" s="201"/>
      <c r="R491" s="201"/>
      <c r="S491" s="201"/>
      <c r="T491" s="202"/>
      <c r="AT491" s="196" t="s">
        <v>137</v>
      </c>
      <c r="AU491" s="196" t="s">
        <v>78</v>
      </c>
      <c r="AV491" s="12" t="s">
        <v>78</v>
      </c>
      <c r="AW491" s="12" t="s">
        <v>33</v>
      </c>
      <c r="AX491" s="12" t="s">
        <v>69</v>
      </c>
      <c r="AY491" s="196" t="s">
        <v>127</v>
      </c>
    </row>
    <row r="492" spans="2:65" s="13" customFormat="1">
      <c r="B492" s="203"/>
      <c r="D492" s="204" t="s">
        <v>137</v>
      </c>
      <c r="E492" s="205" t="s">
        <v>5</v>
      </c>
      <c r="F492" s="206" t="s">
        <v>141</v>
      </c>
      <c r="H492" s="207">
        <v>2</v>
      </c>
      <c r="I492" s="208"/>
      <c r="L492" s="203"/>
      <c r="M492" s="209"/>
      <c r="N492" s="210"/>
      <c r="O492" s="210"/>
      <c r="P492" s="210"/>
      <c r="Q492" s="210"/>
      <c r="R492" s="210"/>
      <c r="S492" s="210"/>
      <c r="T492" s="211"/>
      <c r="AT492" s="212" t="s">
        <v>137</v>
      </c>
      <c r="AU492" s="212" t="s">
        <v>78</v>
      </c>
      <c r="AV492" s="13" t="s">
        <v>84</v>
      </c>
      <c r="AW492" s="13" t="s">
        <v>33</v>
      </c>
      <c r="AX492" s="13" t="s">
        <v>74</v>
      </c>
      <c r="AY492" s="212" t="s">
        <v>127</v>
      </c>
    </row>
    <row r="493" spans="2:65" s="1" customFormat="1" ht="22.5" customHeight="1">
      <c r="B493" s="173"/>
      <c r="C493" s="222" t="s">
        <v>853</v>
      </c>
      <c r="D493" s="222" t="s">
        <v>439</v>
      </c>
      <c r="E493" s="223" t="s">
        <v>854</v>
      </c>
      <c r="F493" s="224" t="s">
        <v>855</v>
      </c>
      <c r="G493" s="225" t="s">
        <v>672</v>
      </c>
      <c r="H493" s="226">
        <v>1</v>
      </c>
      <c r="I493" s="227"/>
      <c r="J493" s="228">
        <f>ROUND(I493*H493,2)</f>
        <v>0</v>
      </c>
      <c r="K493" s="224" t="s">
        <v>134</v>
      </c>
      <c r="L493" s="229"/>
      <c r="M493" s="230" t="s">
        <v>5</v>
      </c>
      <c r="N493" s="231" t="s">
        <v>40</v>
      </c>
      <c r="O493" s="41"/>
      <c r="P493" s="183">
        <f>O493*H493</f>
        <v>0</v>
      </c>
      <c r="Q493" s="183">
        <v>4.0000000000000001E-3</v>
      </c>
      <c r="R493" s="183">
        <f>Q493*H493</f>
        <v>4.0000000000000001E-3</v>
      </c>
      <c r="S493" s="183">
        <v>0</v>
      </c>
      <c r="T493" s="184">
        <f>S493*H493</f>
        <v>0</v>
      </c>
      <c r="AR493" s="23" t="s">
        <v>188</v>
      </c>
      <c r="AT493" s="23" t="s">
        <v>439</v>
      </c>
      <c r="AU493" s="23" t="s">
        <v>78</v>
      </c>
      <c r="AY493" s="23" t="s">
        <v>127</v>
      </c>
      <c r="BE493" s="185">
        <f>IF(N493="základní",J493,0)</f>
        <v>0</v>
      </c>
      <c r="BF493" s="185">
        <f>IF(N493="snížená",J493,0)</f>
        <v>0</v>
      </c>
      <c r="BG493" s="185">
        <f>IF(N493="zákl. přenesená",J493,0)</f>
        <v>0</v>
      </c>
      <c r="BH493" s="185">
        <f>IF(N493="sníž. přenesená",J493,0)</f>
        <v>0</v>
      </c>
      <c r="BI493" s="185">
        <f>IF(N493="nulová",J493,0)</f>
        <v>0</v>
      </c>
      <c r="BJ493" s="23" t="s">
        <v>74</v>
      </c>
      <c r="BK493" s="185">
        <f>ROUND(I493*H493,2)</f>
        <v>0</v>
      </c>
      <c r="BL493" s="23" t="s">
        <v>84</v>
      </c>
      <c r="BM493" s="23" t="s">
        <v>856</v>
      </c>
    </row>
    <row r="494" spans="2:65" s="11" customFormat="1">
      <c r="B494" s="186"/>
      <c r="D494" s="187" t="s">
        <v>137</v>
      </c>
      <c r="E494" s="188" t="s">
        <v>5</v>
      </c>
      <c r="F494" s="189" t="s">
        <v>857</v>
      </c>
      <c r="H494" s="190" t="s">
        <v>5</v>
      </c>
      <c r="I494" s="191"/>
      <c r="L494" s="186"/>
      <c r="M494" s="192"/>
      <c r="N494" s="193"/>
      <c r="O494" s="193"/>
      <c r="P494" s="193"/>
      <c r="Q494" s="193"/>
      <c r="R494" s="193"/>
      <c r="S494" s="193"/>
      <c r="T494" s="194"/>
      <c r="AT494" s="190" t="s">
        <v>137</v>
      </c>
      <c r="AU494" s="190" t="s">
        <v>78</v>
      </c>
      <c r="AV494" s="11" t="s">
        <v>74</v>
      </c>
      <c r="AW494" s="11" t="s">
        <v>33</v>
      </c>
      <c r="AX494" s="11" t="s">
        <v>69</v>
      </c>
      <c r="AY494" s="190" t="s">
        <v>127</v>
      </c>
    </row>
    <row r="495" spans="2:65" s="12" customFormat="1">
      <c r="B495" s="195"/>
      <c r="D495" s="187" t="s">
        <v>137</v>
      </c>
      <c r="E495" s="196" t="s">
        <v>5</v>
      </c>
      <c r="F495" s="197" t="s">
        <v>74</v>
      </c>
      <c r="H495" s="198">
        <v>1</v>
      </c>
      <c r="I495" s="199"/>
      <c r="L495" s="195"/>
      <c r="M495" s="200"/>
      <c r="N495" s="201"/>
      <c r="O495" s="201"/>
      <c r="P495" s="201"/>
      <c r="Q495" s="201"/>
      <c r="R495" s="201"/>
      <c r="S495" s="201"/>
      <c r="T495" s="202"/>
      <c r="AT495" s="196" t="s">
        <v>137</v>
      </c>
      <c r="AU495" s="196" t="s">
        <v>78</v>
      </c>
      <c r="AV495" s="12" t="s">
        <v>78</v>
      </c>
      <c r="AW495" s="12" t="s">
        <v>33</v>
      </c>
      <c r="AX495" s="12" t="s">
        <v>69</v>
      </c>
      <c r="AY495" s="196" t="s">
        <v>127</v>
      </c>
    </row>
    <row r="496" spans="2:65" s="13" customFormat="1">
      <c r="B496" s="203"/>
      <c r="D496" s="204" t="s">
        <v>137</v>
      </c>
      <c r="E496" s="205" t="s">
        <v>5</v>
      </c>
      <c r="F496" s="206" t="s">
        <v>141</v>
      </c>
      <c r="H496" s="207">
        <v>1</v>
      </c>
      <c r="I496" s="208"/>
      <c r="L496" s="203"/>
      <c r="M496" s="209"/>
      <c r="N496" s="210"/>
      <c r="O496" s="210"/>
      <c r="P496" s="210"/>
      <c r="Q496" s="210"/>
      <c r="R496" s="210"/>
      <c r="S496" s="210"/>
      <c r="T496" s="211"/>
      <c r="AT496" s="212" t="s">
        <v>137</v>
      </c>
      <c r="AU496" s="212" t="s">
        <v>78</v>
      </c>
      <c r="AV496" s="13" t="s">
        <v>84</v>
      </c>
      <c r="AW496" s="13" t="s">
        <v>33</v>
      </c>
      <c r="AX496" s="13" t="s">
        <v>74</v>
      </c>
      <c r="AY496" s="212" t="s">
        <v>127</v>
      </c>
    </row>
    <row r="497" spans="2:65" s="1" customFormat="1" ht="22.5" customHeight="1">
      <c r="B497" s="173"/>
      <c r="C497" s="174" t="s">
        <v>858</v>
      </c>
      <c r="D497" s="174" t="s">
        <v>130</v>
      </c>
      <c r="E497" s="175" t="s">
        <v>859</v>
      </c>
      <c r="F497" s="176" t="s">
        <v>860</v>
      </c>
      <c r="G497" s="177" t="s">
        <v>672</v>
      </c>
      <c r="H497" s="178">
        <v>6</v>
      </c>
      <c r="I497" s="179"/>
      <c r="J497" s="180">
        <f t="shared" ref="J497:J502" si="0">ROUND(I497*H497,2)</f>
        <v>0</v>
      </c>
      <c r="K497" s="176" t="s">
        <v>134</v>
      </c>
      <c r="L497" s="40"/>
      <c r="M497" s="181" t="s">
        <v>5</v>
      </c>
      <c r="N497" s="182" t="s">
        <v>40</v>
      </c>
      <c r="O497" s="41"/>
      <c r="P497" s="183">
        <f t="shared" ref="P497:P502" si="1">O497*H497</f>
        <v>0</v>
      </c>
      <c r="Q497" s="183">
        <v>0.11241</v>
      </c>
      <c r="R497" s="183">
        <f t="shared" ref="R497:R502" si="2">Q497*H497</f>
        <v>0.67445999999999995</v>
      </c>
      <c r="S497" s="183">
        <v>0</v>
      </c>
      <c r="T497" s="184">
        <f t="shared" ref="T497:T502" si="3">S497*H497</f>
        <v>0</v>
      </c>
      <c r="AR497" s="23" t="s">
        <v>84</v>
      </c>
      <c r="AT497" s="23" t="s">
        <v>130</v>
      </c>
      <c r="AU497" s="23" t="s">
        <v>78</v>
      </c>
      <c r="AY497" s="23" t="s">
        <v>127</v>
      </c>
      <c r="BE497" s="185">
        <f t="shared" ref="BE497:BE502" si="4">IF(N497="základní",J497,0)</f>
        <v>0</v>
      </c>
      <c r="BF497" s="185">
        <f t="shared" ref="BF497:BF502" si="5">IF(N497="snížená",J497,0)</f>
        <v>0</v>
      </c>
      <c r="BG497" s="185">
        <f t="shared" ref="BG497:BG502" si="6">IF(N497="zákl. přenesená",J497,0)</f>
        <v>0</v>
      </c>
      <c r="BH497" s="185">
        <f t="shared" ref="BH497:BH502" si="7">IF(N497="sníž. přenesená",J497,0)</f>
        <v>0</v>
      </c>
      <c r="BI497" s="185">
        <f t="shared" ref="BI497:BI502" si="8">IF(N497="nulová",J497,0)</f>
        <v>0</v>
      </c>
      <c r="BJ497" s="23" t="s">
        <v>74</v>
      </c>
      <c r="BK497" s="185">
        <f t="shared" ref="BK497:BK502" si="9">ROUND(I497*H497,2)</f>
        <v>0</v>
      </c>
      <c r="BL497" s="23" t="s">
        <v>84</v>
      </c>
      <c r="BM497" s="23" t="s">
        <v>861</v>
      </c>
    </row>
    <row r="498" spans="2:65" s="1" customFormat="1" ht="22.5" customHeight="1">
      <c r="B498" s="173"/>
      <c r="C498" s="222" t="s">
        <v>862</v>
      </c>
      <c r="D498" s="222" t="s">
        <v>439</v>
      </c>
      <c r="E498" s="223" t="s">
        <v>863</v>
      </c>
      <c r="F498" s="224" t="s">
        <v>864</v>
      </c>
      <c r="G498" s="225" t="s">
        <v>672</v>
      </c>
      <c r="H498" s="226">
        <v>6</v>
      </c>
      <c r="I498" s="227"/>
      <c r="J498" s="228">
        <f t="shared" si="0"/>
        <v>0</v>
      </c>
      <c r="K498" s="224" t="s">
        <v>134</v>
      </c>
      <c r="L498" s="229"/>
      <c r="M498" s="230" t="s">
        <v>5</v>
      </c>
      <c r="N498" s="231" t="s">
        <v>40</v>
      </c>
      <c r="O498" s="41"/>
      <c r="P498" s="183">
        <f t="shared" si="1"/>
        <v>0</v>
      </c>
      <c r="Q498" s="183">
        <v>6.4999999999999997E-3</v>
      </c>
      <c r="R498" s="183">
        <f t="shared" si="2"/>
        <v>3.9E-2</v>
      </c>
      <c r="S498" s="183">
        <v>0</v>
      </c>
      <c r="T498" s="184">
        <f t="shared" si="3"/>
        <v>0</v>
      </c>
      <c r="AR498" s="23" t="s">
        <v>188</v>
      </c>
      <c r="AT498" s="23" t="s">
        <v>439</v>
      </c>
      <c r="AU498" s="23" t="s">
        <v>78</v>
      </c>
      <c r="AY498" s="23" t="s">
        <v>127</v>
      </c>
      <c r="BE498" s="185">
        <f t="shared" si="4"/>
        <v>0</v>
      </c>
      <c r="BF498" s="185">
        <f t="shared" si="5"/>
        <v>0</v>
      </c>
      <c r="BG498" s="185">
        <f t="shared" si="6"/>
        <v>0</v>
      </c>
      <c r="BH498" s="185">
        <f t="shared" si="7"/>
        <v>0</v>
      </c>
      <c r="BI498" s="185">
        <f t="shared" si="8"/>
        <v>0</v>
      </c>
      <c r="BJ498" s="23" t="s">
        <v>74</v>
      </c>
      <c r="BK498" s="185">
        <f t="shared" si="9"/>
        <v>0</v>
      </c>
      <c r="BL498" s="23" t="s">
        <v>84</v>
      </c>
      <c r="BM498" s="23" t="s">
        <v>865</v>
      </c>
    </row>
    <row r="499" spans="2:65" s="1" customFormat="1" ht="22.5" customHeight="1">
      <c r="B499" s="173"/>
      <c r="C499" s="222" t="s">
        <v>866</v>
      </c>
      <c r="D499" s="222" t="s">
        <v>439</v>
      </c>
      <c r="E499" s="223" t="s">
        <v>867</v>
      </c>
      <c r="F499" s="224" t="s">
        <v>868</v>
      </c>
      <c r="G499" s="225" t="s">
        <v>672</v>
      </c>
      <c r="H499" s="226">
        <v>6</v>
      </c>
      <c r="I499" s="227"/>
      <c r="J499" s="228">
        <f t="shared" si="0"/>
        <v>0</v>
      </c>
      <c r="K499" s="224" t="s">
        <v>134</v>
      </c>
      <c r="L499" s="229"/>
      <c r="M499" s="230" t="s">
        <v>5</v>
      </c>
      <c r="N499" s="231" t="s">
        <v>40</v>
      </c>
      <c r="O499" s="41"/>
      <c r="P499" s="183">
        <f t="shared" si="1"/>
        <v>0</v>
      </c>
      <c r="Q499" s="183">
        <v>3.3E-3</v>
      </c>
      <c r="R499" s="183">
        <f t="shared" si="2"/>
        <v>1.9799999999999998E-2</v>
      </c>
      <c r="S499" s="183">
        <v>0</v>
      </c>
      <c r="T499" s="184">
        <f t="shared" si="3"/>
        <v>0</v>
      </c>
      <c r="AR499" s="23" t="s">
        <v>188</v>
      </c>
      <c r="AT499" s="23" t="s">
        <v>439</v>
      </c>
      <c r="AU499" s="23" t="s">
        <v>78</v>
      </c>
      <c r="AY499" s="23" t="s">
        <v>127</v>
      </c>
      <c r="BE499" s="185">
        <f t="shared" si="4"/>
        <v>0</v>
      </c>
      <c r="BF499" s="185">
        <f t="shared" si="5"/>
        <v>0</v>
      </c>
      <c r="BG499" s="185">
        <f t="shared" si="6"/>
        <v>0</v>
      </c>
      <c r="BH499" s="185">
        <f t="shared" si="7"/>
        <v>0</v>
      </c>
      <c r="BI499" s="185">
        <f t="shared" si="8"/>
        <v>0</v>
      </c>
      <c r="BJ499" s="23" t="s">
        <v>74</v>
      </c>
      <c r="BK499" s="185">
        <f t="shared" si="9"/>
        <v>0</v>
      </c>
      <c r="BL499" s="23" t="s">
        <v>84</v>
      </c>
      <c r="BM499" s="23" t="s">
        <v>869</v>
      </c>
    </row>
    <row r="500" spans="2:65" s="1" customFormat="1" ht="22.5" customHeight="1">
      <c r="B500" s="173"/>
      <c r="C500" s="222" t="s">
        <v>870</v>
      </c>
      <c r="D500" s="222" t="s">
        <v>439</v>
      </c>
      <c r="E500" s="223" t="s">
        <v>871</v>
      </c>
      <c r="F500" s="224" t="s">
        <v>872</v>
      </c>
      <c r="G500" s="225" t="s">
        <v>672</v>
      </c>
      <c r="H500" s="226">
        <v>6</v>
      </c>
      <c r="I500" s="227"/>
      <c r="J500" s="228">
        <f t="shared" si="0"/>
        <v>0</v>
      </c>
      <c r="K500" s="224" t="s">
        <v>134</v>
      </c>
      <c r="L500" s="229"/>
      <c r="M500" s="230" t="s">
        <v>5</v>
      </c>
      <c r="N500" s="231" t="s">
        <v>40</v>
      </c>
      <c r="O500" s="41"/>
      <c r="P500" s="183">
        <f t="shared" si="1"/>
        <v>0</v>
      </c>
      <c r="Q500" s="183">
        <v>1.4999999999999999E-4</v>
      </c>
      <c r="R500" s="183">
        <f t="shared" si="2"/>
        <v>8.9999999999999998E-4</v>
      </c>
      <c r="S500" s="183">
        <v>0</v>
      </c>
      <c r="T500" s="184">
        <f t="shared" si="3"/>
        <v>0</v>
      </c>
      <c r="AR500" s="23" t="s">
        <v>188</v>
      </c>
      <c r="AT500" s="23" t="s">
        <v>439</v>
      </c>
      <c r="AU500" s="23" t="s">
        <v>78</v>
      </c>
      <c r="AY500" s="23" t="s">
        <v>127</v>
      </c>
      <c r="BE500" s="185">
        <f t="shared" si="4"/>
        <v>0</v>
      </c>
      <c r="BF500" s="185">
        <f t="shared" si="5"/>
        <v>0</v>
      </c>
      <c r="BG500" s="185">
        <f t="shared" si="6"/>
        <v>0</v>
      </c>
      <c r="BH500" s="185">
        <f t="shared" si="7"/>
        <v>0</v>
      </c>
      <c r="BI500" s="185">
        <f t="shared" si="8"/>
        <v>0</v>
      </c>
      <c r="BJ500" s="23" t="s">
        <v>74</v>
      </c>
      <c r="BK500" s="185">
        <f t="shared" si="9"/>
        <v>0</v>
      </c>
      <c r="BL500" s="23" t="s">
        <v>84</v>
      </c>
      <c r="BM500" s="23" t="s">
        <v>873</v>
      </c>
    </row>
    <row r="501" spans="2:65" s="1" customFormat="1" ht="22.5" customHeight="1">
      <c r="B501" s="173"/>
      <c r="C501" s="222" t="s">
        <v>874</v>
      </c>
      <c r="D501" s="222" t="s">
        <v>439</v>
      </c>
      <c r="E501" s="223" t="s">
        <v>875</v>
      </c>
      <c r="F501" s="224" t="s">
        <v>876</v>
      </c>
      <c r="G501" s="225" t="s">
        <v>672</v>
      </c>
      <c r="H501" s="226">
        <v>26</v>
      </c>
      <c r="I501" s="227"/>
      <c r="J501" s="228">
        <f t="shared" si="0"/>
        <v>0</v>
      </c>
      <c r="K501" s="224" t="s">
        <v>134</v>
      </c>
      <c r="L501" s="229"/>
      <c r="M501" s="230" t="s">
        <v>5</v>
      </c>
      <c r="N501" s="231" t="s">
        <v>40</v>
      </c>
      <c r="O501" s="41"/>
      <c r="P501" s="183">
        <f t="shared" si="1"/>
        <v>0</v>
      </c>
      <c r="Q501" s="183">
        <v>4.0000000000000002E-4</v>
      </c>
      <c r="R501" s="183">
        <f t="shared" si="2"/>
        <v>1.0400000000000001E-2</v>
      </c>
      <c r="S501" s="183">
        <v>0</v>
      </c>
      <c r="T501" s="184">
        <f t="shared" si="3"/>
        <v>0</v>
      </c>
      <c r="AR501" s="23" t="s">
        <v>188</v>
      </c>
      <c r="AT501" s="23" t="s">
        <v>439</v>
      </c>
      <c r="AU501" s="23" t="s">
        <v>78</v>
      </c>
      <c r="AY501" s="23" t="s">
        <v>127</v>
      </c>
      <c r="BE501" s="185">
        <f t="shared" si="4"/>
        <v>0</v>
      </c>
      <c r="BF501" s="185">
        <f t="shared" si="5"/>
        <v>0</v>
      </c>
      <c r="BG501" s="185">
        <f t="shared" si="6"/>
        <v>0</v>
      </c>
      <c r="BH501" s="185">
        <f t="shared" si="7"/>
        <v>0</v>
      </c>
      <c r="BI501" s="185">
        <f t="shared" si="8"/>
        <v>0</v>
      </c>
      <c r="BJ501" s="23" t="s">
        <v>74</v>
      </c>
      <c r="BK501" s="185">
        <f t="shared" si="9"/>
        <v>0</v>
      </c>
      <c r="BL501" s="23" t="s">
        <v>84</v>
      </c>
      <c r="BM501" s="23" t="s">
        <v>877</v>
      </c>
    </row>
    <row r="502" spans="2:65" s="1" customFormat="1" ht="31.5" customHeight="1">
      <c r="B502" s="173"/>
      <c r="C502" s="174" t="s">
        <v>878</v>
      </c>
      <c r="D502" s="174" t="s">
        <v>130</v>
      </c>
      <c r="E502" s="175" t="s">
        <v>879</v>
      </c>
      <c r="F502" s="176" t="s">
        <v>880</v>
      </c>
      <c r="G502" s="177" t="s">
        <v>144</v>
      </c>
      <c r="H502" s="178">
        <v>2103</v>
      </c>
      <c r="I502" s="179"/>
      <c r="J502" s="180">
        <f t="shared" si="0"/>
        <v>0</v>
      </c>
      <c r="K502" s="176" t="s">
        <v>134</v>
      </c>
      <c r="L502" s="40"/>
      <c r="M502" s="181" t="s">
        <v>5</v>
      </c>
      <c r="N502" s="182" t="s">
        <v>40</v>
      </c>
      <c r="O502" s="41"/>
      <c r="P502" s="183">
        <f t="shared" si="1"/>
        <v>0</v>
      </c>
      <c r="Q502" s="183">
        <v>1.1E-4</v>
      </c>
      <c r="R502" s="183">
        <f t="shared" si="2"/>
        <v>0.23133000000000001</v>
      </c>
      <c r="S502" s="183">
        <v>0</v>
      </c>
      <c r="T502" s="184">
        <f t="shared" si="3"/>
        <v>0</v>
      </c>
      <c r="AR502" s="23" t="s">
        <v>84</v>
      </c>
      <c r="AT502" s="23" t="s">
        <v>130</v>
      </c>
      <c r="AU502" s="23" t="s">
        <v>78</v>
      </c>
      <c r="AY502" s="23" t="s">
        <v>127</v>
      </c>
      <c r="BE502" s="185">
        <f t="shared" si="4"/>
        <v>0</v>
      </c>
      <c r="BF502" s="185">
        <f t="shared" si="5"/>
        <v>0</v>
      </c>
      <c r="BG502" s="185">
        <f t="shared" si="6"/>
        <v>0</v>
      </c>
      <c r="BH502" s="185">
        <f t="shared" si="7"/>
        <v>0</v>
      </c>
      <c r="BI502" s="185">
        <f t="shared" si="8"/>
        <v>0</v>
      </c>
      <c r="BJ502" s="23" t="s">
        <v>74</v>
      </c>
      <c r="BK502" s="185">
        <f t="shared" si="9"/>
        <v>0</v>
      </c>
      <c r="BL502" s="23" t="s">
        <v>84</v>
      </c>
      <c r="BM502" s="23" t="s">
        <v>881</v>
      </c>
    </row>
    <row r="503" spans="2:65" s="11" customFormat="1">
      <c r="B503" s="186"/>
      <c r="D503" s="187" t="s">
        <v>137</v>
      </c>
      <c r="E503" s="188" t="s">
        <v>5</v>
      </c>
      <c r="F503" s="189" t="s">
        <v>828</v>
      </c>
      <c r="H503" s="190" t="s">
        <v>5</v>
      </c>
      <c r="I503" s="191"/>
      <c r="L503" s="186"/>
      <c r="M503" s="192"/>
      <c r="N503" s="193"/>
      <c r="O503" s="193"/>
      <c r="P503" s="193"/>
      <c r="Q503" s="193"/>
      <c r="R503" s="193"/>
      <c r="S503" s="193"/>
      <c r="T503" s="194"/>
      <c r="AT503" s="190" t="s">
        <v>137</v>
      </c>
      <c r="AU503" s="190" t="s">
        <v>78</v>
      </c>
      <c r="AV503" s="11" t="s">
        <v>74</v>
      </c>
      <c r="AW503" s="11" t="s">
        <v>33</v>
      </c>
      <c r="AX503" s="11" t="s">
        <v>69</v>
      </c>
      <c r="AY503" s="190" t="s">
        <v>127</v>
      </c>
    </row>
    <row r="504" spans="2:65" s="11" customFormat="1">
      <c r="B504" s="186"/>
      <c r="D504" s="187" t="s">
        <v>137</v>
      </c>
      <c r="E504" s="188" t="s">
        <v>5</v>
      </c>
      <c r="F504" s="189" t="s">
        <v>882</v>
      </c>
      <c r="H504" s="190" t="s">
        <v>5</v>
      </c>
      <c r="I504" s="191"/>
      <c r="L504" s="186"/>
      <c r="M504" s="192"/>
      <c r="N504" s="193"/>
      <c r="O504" s="193"/>
      <c r="P504" s="193"/>
      <c r="Q504" s="193"/>
      <c r="R504" s="193"/>
      <c r="S504" s="193"/>
      <c r="T504" s="194"/>
      <c r="AT504" s="190" t="s">
        <v>137</v>
      </c>
      <c r="AU504" s="190" t="s">
        <v>78</v>
      </c>
      <c r="AV504" s="11" t="s">
        <v>74</v>
      </c>
      <c r="AW504" s="11" t="s">
        <v>33</v>
      </c>
      <c r="AX504" s="11" t="s">
        <v>69</v>
      </c>
      <c r="AY504" s="190" t="s">
        <v>127</v>
      </c>
    </row>
    <row r="505" spans="2:65" s="12" customFormat="1">
      <c r="B505" s="195"/>
      <c r="D505" s="187" t="s">
        <v>137</v>
      </c>
      <c r="E505" s="196" t="s">
        <v>5</v>
      </c>
      <c r="F505" s="197" t="s">
        <v>883</v>
      </c>
      <c r="H505" s="198">
        <v>60</v>
      </c>
      <c r="I505" s="199"/>
      <c r="L505" s="195"/>
      <c r="M505" s="200"/>
      <c r="N505" s="201"/>
      <c r="O505" s="201"/>
      <c r="P505" s="201"/>
      <c r="Q505" s="201"/>
      <c r="R505" s="201"/>
      <c r="S505" s="201"/>
      <c r="T505" s="202"/>
      <c r="AT505" s="196" t="s">
        <v>137</v>
      </c>
      <c r="AU505" s="196" t="s">
        <v>78</v>
      </c>
      <c r="AV505" s="12" t="s">
        <v>78</v>
      </c>
      <c r="AW505" s="12" t="s">
        <v>33</v>
      </c>
      <c r="AX505" s="12" t="s">
        <v>69</v>
      </c>
      <c r="AY505" s="196" t="s">
        <v>127</v>
      </c>
    </row>
    <row r="506" spans="2:65" s="11" customFormat="1">
      <c r="B506" s="186"/>
      <c r="D506" s="187" t="s">
        <v>137</v>
      </c>
      <c r="E506" s="188" t="s">
        <v>5</v>
      </c>
      <c r="F506" s="189" t="s">
        <v>884</v>
      </c>
      <c r="H506" s="190" t="s">
        <v>5</v>
      </c>
      <c r="I506" s="191"/>
      <c r="L506" s="186"/>
      <c r="M506" s="192"/>
      <c r="N506" s="193"/>
      <c r="O506" s="193"/>
      <c r="P506" s="193"/>
      <c r="Q506" s="193"/>
      <c r="R506" s="193"/>
      <c r="S506" s="193"/>
      <c r="T506" s="194"/>
      <c r="AT506" s="190" t="s">
        <v>137</v>
      </c>
      <c r="AU506" s="190" t="s">
        <v>78</v>
      </c>
      <c r="AV506" s="11" t="s">
        <v>74</v>
      </c>
      <c r="AW506" s="11" t="s">
        <v>33</v>
      </c>
      <c r="AX506" s="11" t="s">
        <v>69</v>
      </c>
      <c r="AY506" s="190" t="s">
        <v>127</v>
      </c>
    </row>
    <row r="507" spans="2:65" s="12" customFormat="1">
      <c r="B507" s="195"/>
      <c r="D507" s="187" t="s">
        <v>137</v>
      </c>
      <c r="E507" s="196" t="s">
        <v>5</v>
      </c>
      <c r="F507" s="197" t="s">
        <v>885</v>
      </c>
      <c r="H507" s="198">
        <v>2043</v>
      </c>
      <c r="I507" s="199"/>
      <c r="L507" s="195"/>
      <c r="M507" s="200"/>
      <c r="N507" s="201"/>
      <c r="O507" s="201"/>
      <c r="P507" s="201"/>
      <c r="Q507" s="201"/>
      <c r="R507" s="201"/>
      <c r="S507" s="201"/>
      <c r="T507" s="202"/>
      <c r="AT507" s="196" t="s">
        <v>137</v>
      </c>
      <c r="AU507" s="196" t="s">
        <v>78</v>
      </c>
      <c r="AV507" s="12" t="s">
        <v>78</v>
      </c>
      <c r="AW507" s="12" t="s">
        <v>33</v>
      </c>
      <c r="AX507" s="12" t="s">
        <v>69</v>
      </c>
      <c r="AY507" s="196" t="s">
        <v>127</v>
      </c>
    </row>
    <row r="508" spans="2:65" s="13" customFormat="1">
      <c r="B508" s="203"/>
      <c r="D508" s="204" t="s">
        <v>137</v>
      </c>
      <c r="E508" s="205" t="s">
        <v>5</v>
      </c>
      <c r="F508" s="206" t="s">
        <v>141</v>
      </c>
      <c r="H508" s="207">
        <v>2103</v>
      </c>
      <c r="I508" s="208"/>
      <c r="L508" s="203"/>
      <c r="M508" s="209"/>
      <c r="N508" s="210"/>
      <c r="O508" s="210"/>
      <c r="P508" s="210"/>
      <c r="Q508" s="210"/>
      <c r="R508" s="210"/>
      <c r="S508" s="210"/>
      <c r="T508" s="211"/>
      <c r="AT508" s="212" t="s">
        <v>137</v>
      </c>
      <c r="AU508" s="212" t="s">
        <v>78</v>
      </c>
      <c r="AV508" s="13" t="s">
        <v>84</v>
      </c>
      <c r="AW508" s="13" t="s">
        <v>33</v>
      </c>
      <c r="AX508" s="13" t="s">
        <v>74</v>
      </c>
      <c r="AY508" s="212" t="s">
        <v>127</v>
      </c>
    </row>
    <row r="509" spans="2:65" s="1" customFormat="1" ht="31.5" customHeight="1">
      <c r="B509" s="173"/>
      <c r="C509" s="174" t="s">
        <v>886</v>
      </c>
      <c r="D509" s="174" t="s">
        <v>130</v>
      </c>
      <c r="E509" s="175" t="s">
        <v>887</v>
      </c>
      <c r="F509" s="176" t="s">
        <v>888</v>
      </c>
      <c r="G509" s="177" t="s">
        <v>144</v>
      </c>
      <c r="H509" s="178">
        <v>166</v>
      </c>
      <c r="I509" s="179"/>
      <c r="J509" s="180">
        <f>ROUND(I509*H509,2)</f>
        <v>0</v>
      </c>
      <c r="K509" s="176" t="s">
        <v>134</v>
      </c>
      <c r="L509" s="40"/>
      <c r="M509" s="181" t="s">
        <v>5</v>
      </c>
      <c r="N509" s="182" t="s">
        <v>40</v>
      </c>
      <c r="O509" s="41"/>
      <c r="P509" s="183">
        <f>O509*H509</f>
        <v>0</v>
      </c>
      <c r="Q509" s="183">
        <v>2.1000000000000001E-4</v>
      </c>
      <c r="R509" s="183">
        <f>Q509*H509</f>
        <v>3.4860000000000002E-2</v>
      </c>
      <c r="S509" s="183">
        <v>0</v>
      </c>
      <c r="T509" s="184">
        <f>S509*H509</f>
        <v>0</v>
      </c>
      <c r="AR509" s="23" t="s">
        <v>84</v>
      </c>
      <c r="AT509" s="23" t="s">
        <v>130</v>
      </c>
      <c r="AU509" s="23" t="s">
        <v>78</v>
      </c>
      <c r="AY509" s="23" t="s">
        <v>127</v>
      </c>
      <c r="BE509" s="185">
        <f>IF(N509="základní",J509,0)</f>
        <v>0</v>
      </c>
      <c r="BF509" s="185">
        <f>IF(N509="snížená",J509,0)</f>
        <v>0</v>
      </c>
      <c r="BG509" s="185">
        <f>IF(N509="zákl. přenesená",J509,0)</f>
        <v>0</v>
      </c>
      <c r="BH509" s="185">
        <f>IF(N509="sníž. přenesená",J509,0)</f>
        <v>0</v>
      </c>
      <c r="BI509" s="185">
        <f>IF(N509="nulová",J509,0)</f>
        <v>0</v>
      </c>
      <c r="BJ509" s="23" t="s">
        <v>74</v>
      </c>
      <c r="BK509" s="185">
        <f>ROUND(I509*H509,2)</f>
        <v>0</v>
      </c>
      <c r="BL509" s="23" t="s">
        <v>84</v>
      </c>
      <c r="BM509" s="23" t="s">
        <v>889</v>
      </c>
    </row>
    <row r="510" spans="2:65" s="11" customFormat="1">
      <c r="B510" s="186"/>
      <c r="D510" s="187" t="s">
        <v>137</v>
      </c>
      <c r="E510" s="188" t="s">
        <v>5</v>
      </c>
      <c r="F510" s="189" t="s">
        <v>828</v>
      </c>
      <c r="H510" s="190" t="s">
        <v>5</v>
      </c>
      <c r="I510" s="191"/>
      <c r="L510" s="186"/>
      <c r="M510" s="192"/>
      <c r="N510" s="193"/>
      <c r="O510" s="193"/>
      <c r="P510" s="193"/>
      <c r="Q510" s="193"/>
      <c r="R510" s="193"/>
      <c r="S510" s="193"/>
      <c r="T510" s="194"/>
      <c r="AT510" s="190" t="s">
        <v>137</v>
      </c>
      <c r="AU510" s="190" t="s">
        <v>78</v>
      </c>
      <c r="AV510" s="11" t="s">
        <v>74</v>
      </c>
      <c r="AW510" s="11" t="s">
        <v>33</v>
      </c>
      <c r="AX510" s="11" t="s">
        <v>69</v>
      </c>
      <c r="AY510" s="190" t="s">
        <v>127</v>
      </c>
    </row>
    <row r="511" spans="2:65" s="11" customFormat="1">
      <c r="B511" s="186"/>
      <c r="D511" s="187" t="s">
        <v>137</v>
      </c>
      <c r="E511" s="188" t="s">
        <v>5</v>
      </c>
      <c r="F511" s="189" t="s">
        <v>884</v>
      </c>
      <c r="H511" s="190" t="s">
        <v>5</v>
      </c>
      <c r="I511" s="191"/>
      <c r="L511" s="186"/>
      <c r="M511" s="192"/>
      <c r="N511" s="193"/>
      <c r="O511" s="193"/>
      <c r="P511" s="193"/>
      <c r="Q511" s="193"/>
      <c r="R511" s="193"/>
      <c r="S511" s="193"/>
      <c r="T511" s="194"/>
      <c r="AT511" s="190" t="s">
        <v>137</v>
      </c>
      <c r="AU511" s="190" t="s">
        <v>78</v>
      </c>
      <c r="AV511" s="11" t="s">
        <v>74</v>
      </c>
      <c r="AW511" s="11" t="s">
        <v>33</v>
      </c>
      <c r="AX511" s="11" t="s">
        <v>69</v>
      </c>
      <c r="AY511" s="190" t="s">
        <v>127</v>
      </c>
    </row>
    <row r="512" spans="2:65" s="12" customFormat="1">
      <c r="B512" s="195"/>
      <c r="D512" s="187" t="s">
        <v>137</v>
      </c>
      <c r="E512" s="196" t="s">
        <v>5</v>
      </c>
      <c r="F512" s="197" t="s">
        <v>890</v>
      </c>
      <c r="H512" s="198">
        <v>56</v>
      </c>
      <c r="I512" s="199"/>
      <c r="L512" s="195"/>
      <c r="M512" s="200"/>
      <c r="N512" s="201"/>
      <c r="O512" s="201"/>
      <c r="P512" s="201"/>
      <c r="Q512" s="201"/>
      <c r="R512" s="201"/>
      <c r="S512" s="201"/>
      <c r="T512" s="202"/>
      <c r="AT512" s="196" t="s">
        <v>137</v>
      </c>
      <c r="AU512" s="196" t="s">
        <v>78</v>
      </c>
      <c r="AV512" s="12" t="s">
        <v>78</v>
      </c>
      <c r="AW512" s="12" t="s">
        <v>33</v>
      </c>
      <c r="AX512" s="12" t="s">
        <v>69</v>
      </c>
      <c r="AY512" s="196" t="s">
        <v>127</v>
      </c>
    </row>
    <row r="513" spans="2:65" s="11" customFormat="1">
      <c r="B513" s="186"/>
      <c r="D513" s="187" t="s">
        <v>137</v>
      </c>
      <c r="E513" s="188" t="s">
        <v>5</v>
      </c>
      <c r="F513" s="189" t="s">
        <v>891</v>
      </c>
      <c r="H513" s="190" t="s">
        <v>5</v>
      </c>
      <c r="I513" s="191"/>
      <c r="L513" s="186"/>
      <c r="M513" s="192"/>
      <c r="N513" s="193"/>
      <c r="O513" s="193"/>
      <c r="P513" s="193"/>
      <c r="Q513" s="193"/>
      <c r="R513" s="193"/>
      <c r="S513" s="193"/>
      <c r="T513" s="194"/>
      <c r="AT513" s="190" t="s">
        <v>137</v>
      </c>
      <c r="AU513" s="190" t="s">
        <v>78</v>
      </c>
      <c r="AV513" s="11" t="s">
        <v>74</v>
      </c>
      <c r="AW513" s="11" t="s">
        <v>33</v>
      </c>
      <c r="AX513" s="11" t="s">
        <v>69</v>
      </c>
      <c r="AY513" s="190" t="s">
        <v>127</v>
      </c>
    </row>
    <row r="514" spans="2:65" s="12" customFormat="1">
      <c r="B514" s="195"/>
      <c r="D514" s="187" t="s">
        <v>137</v>
      </c>
      <c r="E514" s="196" t="s">
        <v>5</v>
      </c>
      <c r="F514" s="197" t="s">
        <v>892</v>
      </c>
      <c r="H514" s="198">
        <v>110</v>
      </c>
      <c r="I514" s="199"/>
      <c r="L514" s="195"/>
      <c r="M514" s="200"/>
      <c r="N514" s="201"/>
      <c r="O514" s="201"/>
      <c r="P514" s="201"/>
      <c r="Q514" s="201"/>
      <c r="R514" s="201"/>
      <c r="S514" s="201"/>
      <c r="T514" s="202"/>
      <c r="AT514" s="196" t="s">
        <v>137</v>
      </c>
      <c r="AU514" s="196" t="s">
        <v>78</v>
      </c>
      <c r="AV514" s="12" t="s">
        <v>78</v>
      </c>
      <c r="AW514" s="12" t="s">
        <v>33</v>
      </c>
      <c r="AX514" s="12" t="s">
        <v>69</v>
      </c>
      <c r="AY514" s="196" t="s">
        <v>127</v>
      </c>
    </row>
    <row r="515" spans="2:65" s="13" customFormat="1">
      <c r="B515" s="203"/>
      <c r="D515" s="204" t="s">
        <v>137</v>
      </c>
      <c r="E515" s="205" t="s">
        <v>5</v>
      </c>
      <c r="F515" s="206" t="s">
        <v>141</v>
      </c>
      <c r="H515" s="207">
        <v>166</v>
      </c>
      <c r="I515" s="208"/>
      <c r="L515" s="203"/>
      <c r="M515" s="209"/>
      <c r="N515" s="210"/>
      <c r="O515" s="210"/>
      <c r="P515" s="210"/>
      <c r="Q515" s="210"/>
      <c r="R515" s="210"/>
      <c r="S515" s="210"/>
      <c r="T515" s="211"/>
      <c r="AT515" s="212" t="s">
        <v>137</v>
      </c>
      <c r="AU515" s="212" t="s">
        <v>78</v>
      </c>
      <c r="AV515" s="13" t="s">
        <v>84</v>
      </c>
      <c r="AW515" s="13" t="s">
        <v>33</v>
      </c>
      <c r="AX515" s="13" t="s">
        <v>74</v>
      </c>
      <c r="AY515" s="212" t="s">
        <v>127</v>
      </c>
    </row>
    <row r="516" spans="2:65" s="1" customFormat="1" ht="31.5" customHeight="1">
      <c r="B516" s="173"/>
      <c r="C516" s="174" t="s">
        <v>893</v>
      </c>
      <c r="D516" s="174" t="s">
        <v>130</v>
      </c>
      <c r="E516" s="175" t="s">
        <v>894</v>
      </c>
      <c r="F516" s="176" t="s">
        <v>895</v>
      </c>
      <c r="G516" s="177" t="s">
        <v>144</v>
      </c>
      <c r="H516" s="178">
        <v>2269</v>
      </c>
      <c r="I516" s="179"/>
      <c r="J516" s="180">
        <f>ROUND(I516*H516,2)</f>
        <v>0</v>
      </c>
      <c r="K516" s="176" t="s">
        <v>134</v>
      </c>
      <c r="L516" s="40"/>
      <c r="M516" s="181" t="s">
        <v>5</v>
      </c>
      <c r="N516" s="182" t="s">
        <v>40</v>
      </c>
      <c r="O516" s="41"/>
      <c r="P516" s="183">
        <f>O516*H516</f>
        <v>0</v>
      </c>
      <c r="Q516" s="183">
        <v>0</v>
      </c>
      <c r="R516" s="183">
        <f>Q516*H516</f>
        <v>0</v>
      </c>
      <c r="S516" s="183">
        <v>0</v>
      </c>
      <c r="T516" s="184">
        <f>S516*H516</f>
        <v>0</v>
      </c>
      <c r="AR516" s="23" t="s">
        <v>84</v>
      </c>
      <c r="AT516" s="23" t="s">
        <v>130</v>
      </c>
      <c r="AU516" s="23" t="s">
        <v>78</v>
      </c>
      <c r="AY516" s="23" t="s">
        <v>127</v>
      </c>
      <c r="BE516" s="185">
        <f>IF(N516="základní",J516,0)</f>
        <v>0</v>
      </c>
      <c r="BF516" s="185">
        <f>IF(N516="snížená",J516,0)</f>
        <v>0</v>
      </c>
      <c r="BG516" s="185">
        <f>IF(N516="zákl. přenesená",J516,0)</f>
        <v>0</v>
      </c>
      <c r="BH516" s="185">
        <f>IF(N516="sníž. přenesená",J516,0)</f>
        <v>0</v>
      </c>
      <c r="BI516" s="185">
        <f>IF(N516="nulová",J516,0)</f>
        <v>0</v>
      </c>
      <c r="BJ516" s="23" t="s">
        <v>74</v>
      </c>
      <c r="BK516" s="185">
        <f>ROUND(I516*H516,2)</f>
        <v>0</v>
      </c>
      <c r="BL516" s="23" t="s">
        <v>84</v>
      </c>
      <c r="BM516" s="23" t="s">
        <v>896</v>
      </c>
    </row>
    <row r="517" spans="2:65" s="12" customFormat="1">
      <c r="B517" s="195"/>
      <c r="D517" s="187" t="s">
        <v>137</v>
      </c>
      <c r="E517" s="196" t="s">
        <v>5</v>
      </c>
      <c r="F517" s="197" t="s">
        <v>897</v>
      </c>
      <c r="H517" s="198">
        <v>2269</v>
      </c>
      <c r="I517" s="199"/>
      <c r="L517" s="195"/>
      <c r="M517" s="200"/>
      <c r="N517" s="201"/>
      <c r="O517" s="201"/>
      <c r="P517" s="201"/>
      <c r="Q517" s="201"/>
      <c r="R517" s="201"/>
      <c r="S517" s="201"/>
      <c r="T517" s="202"/>
      <c r="AT517" s="196" t="s">
        <v>137</v>
      </c>
      <c r="AU517" s="196" t="s">
        <v>78</v>
      </c>
      <c r="AV517" s="12" t="s">
        <v>78</v>
      </c>
      <c r="AW517" s="12" t="s">
        <v>33</v>
      </c>
      <c r="AX517" s="12" t="s">
        <v>69</v>
      </c>
      <c r="AY517" s="196" t="s">
        <v>127</v>
      </c>
    </row>
    <row r="518" spans="2:65" s="13" customFormat="1">
      <c r="B518" s="203"/>
      <c r="D518" s="204" t="s">
        <v>137</v>
      </c>
      <c r="E518" s="205" t="s">
        <v>5</v>
      </c>
      <c r="F518" s="206" t="s">
        <v>141</v>
      </c>
      <c r="H518" s="207">
        <v>2269</v>
      </c>
      <c r="I518" s="208"/>
      <c r="L518" s="203"/>
      <c r="M518" s="209"/>
      <c r="N518" s="210"/>
      <c r="O518" s="210"/>
      <c r="P518" s="210"/>
      <c r="Q518" s="210"/>
      <c r="R518" s="210"/>
      <c r="S518" s="210"/>
      <c r="T518" s="211"/>
      <c r="AT518" s="212" t="s">
        <v>137</v>
      </c>
      <c r="AU518" s="212" t="s">
        <v>78</v>
      </c>
      <c r="AV518" s="13" t="s">
        <v>84</v>
      </c>
      <c r="AW518" s="13" t="s">
        <v>33</v>
      </c>
      <c r="AX518" s="13" t="s">
        <v>74</v>
      </c>
      <c r="AY518" s="212" t="s">
        <v>127</v>
      </c>
    </row>
    <row r="519" spans="2:65" s="1" customFormat="1" ht="44.25" customHeight="1">
      <c r="B519" s="173"/>
      <c r="C519" s="174" t="s">
        <v>898</v>
      </c>
      <c r="D519" s="174" t="s">
        <v>130</v>
      </c>
      <c r="E519" s="175" t="s">
        <v>899</v>
      </c>
      <c r="F519" s="176" t="s">
        <v>900</v>
      </c>
      <c r="G519" s="177" t="s">
        <v>144</v>
      </c>
      <c r="H519" s="178">
        <v>488</v>
      </c>
      <c r="I519" s="179"/>
      <c r="J519" s="180">
        <f>ROUND(I519*H519,2)</f>
        <v>0</v>
      </c>
      <c r="K519" s="176" t="s">
        <v>134</v>
      </c>
      <c r="L519" s="40"/>
      <c r="M519" s="181" t="s">
        <v>5</v>
      </c>
      <c r="N519" s="182" t="s">
        <v>40</v>
      </c>
      <c r="O519" s="41"/>
      <c r="P519" s="183">
        <f>O519*H519</f>
        <v>0</v>
      </c>
      <c r="Q519" s="183">
        <v>8.9779999999999999E-2</v>
      </c>
      <c r="R519" s="183">
        <f>Q519*H519</f>
        <v>43.812640000000002</v>
      </c>
      <c r="S519" s="183">
        <v>0</v>
      </c>
      <c r="T519" s="184">
        <f>S519*H519</f>
        <v>0</v>
      </c>
      <c r="AR519" s="23" t="s">
        <v>84</v>
      </c>
      <c r="AT519" s="23" t="s">
        <v>130</v>
      </c>
      <c r="AU519" s="23" t="s">
        <v>78</v>
      </c>
      <c r="AY519" s="23" t="s">
        <v>127</v>
      </c>
      <c r="BE519" s="185">
        <f>IF(N519="základní",J519,0)</f>
        <v>0</v>
      </c>
      <c r="BF519" s="185">
        <f>IF(N519="snížená",J519,0)</f>
        <v>0</v>
      </c>
      <c r="BG519" s="185">
        <f>IF(N519="zákl. přenesená",J519,0)</f>
        <v>0</v>
      </c>
      <c r="BH519" s="185">
        <f>IF(N519="sníž. přenesená",J519,0)</f>
        <v>0</v>
      </c>
      <c r="BI519" s="185">
        <f>IF(N519="nulová",J519,0)</f>
        <v>0</v>
      </c>
      <c r="BJ519" s="23" t="s">
        <v>74</v>
      </c>
      <c r="BK519" s="185">
        <f>ROUND(I519*H519,2)</f>
        <v>0</v>
      </c>
      <c r="BL519" s="23" t="s">
        <v>84</v>
      </c>
      <c r="BM519" s="23" t="s">
        <v>901</v>
      </c>
    </row>
    <row r="520" spans="2:65" s="11" customFormat="1">
      <c r="B520" s="186"/>
      <c r="D520" s="187" t="s">
        <v>137</v>
      </c>
      <c r="E520" s="188" t="s">
        <v>5</v>
      </c>
      <c r="F520" s="189" t="s">
        <v>334</v>
      </c>
      <c r="H520" s="190" t="s">
        <v>5</v>
      </c>
      <c r="I520" s="191"/>
      <c r="L520" s="186"/>
      <c r="M520" s="192"/>
      <c r="N520" s="193"/>
      <c r="O520" s="193"/>
      <c r="P520" s="193"/>
      <c r="Q520" s="193"/>
      <c r="R520" s="193"/>
      <c r="S520" s="193"/>
      <c r="T520" s="194"/>
      <c r="AT520" s="190" t="s">
        <v>137</v>
      </c>
      <c r="AU520" s="190" t="s">
        <v>78</v>
      </c>
      <c r="AV520" s="11" t="s">
        <v>74</v>
      </c>
      <c r="AW520" s="11" t="s">
        <v>33</v>
      </c>
      <c r="AX520" s="11" t="s">
        <v>69</v>
      </c>
      <c r="AY520" s="190" t="s">
        <v>127</v>
      </c>
    </row>
    <row r="521" spans="2:65" s="11" customFormat="1">
      <c r="B521" s="186"/>
      <c r="D521" s="187" t="s">
        <v>137</v>
      </c>
      <c r="E521" s="188" t="s">
        <v>5</v>
      </c>
      <c r="F521" s="189" t="s">
        <v>902</v>
      </c>
      <c r="H521" s="190" t="s">
        <v>5</v>
      </c>
      <c r="I521" s="191"/>
      <c r="L521" s="186"/>
      <c r="M521" s="192"/>
      <c r="N521" s="193"/>
      <c r="O521" s="193"/>
      <c r="P521" s="193"/>
      <c r="Q521" s="193"/>
      <c r="R521" s="193"/>
      <c r="S521" s="193"/>
      <c r="T521" s="194"/>
      <c r="AT521" s="190" t="s">
        <v>137</v>
      </c>
      <c r="AU521" s="190" t="s">
        <v>78</v>
      </c>
      <c r="AV521" s="11" t="s">
        <v>74</v>
      </c>
      <c r="AW521" s="11" t="s">
        <v>33</v>
      </c>
      <c r="AX521" s="11" t="s">
        <v>69</v>
      </c>
      <c r="AY521" s="190" t="s">
        <v>127</v>
      </c>
    </row>
    <row r="522" spans="2:65" s="12" customFormat="1">
      <c r="B522" s="195"/>
      <c r="D522" s="187" t="s">
        <v>137</v>
      </c>
      <c r="E522" s="196" t="s">
        <v>5</v>
      </c>
      <c r="F522" s="197" t="s">
        <v>903</v>
      </c>
      <c r="H522" s="198">
        <v>488</v>
      </c>
      <c r="I522" s="199"/>
      <c r="L522" s="195"/>
      <c r="M522" s="200"/>
      <c r="N522" s="201"/>
      <c r="O522" s="201"/>
      <c r="P522" s="201"/>
      <c r="Q522" s="201"/>
      <c r="R522" s="201"/>
      <c r="S522" s="201"/>
      <c r="T522" s="202"/>
      <c r="AT522" s="196" t="s">
        <v>137</v>
      </c>
      <c r="AU522" s="196" t="s">
        <v>78</v>
      </c>
      <c r="AV522" s="12" t="s">
        <v>78</v>
      </c>
      <c r="AW522" s="12" t="s">
        <v>33</v>
      </c>
      <c r="AX522" s="12" t="s">
        <v>69</v>
      </c>
      <c r="AY522" s="196" t="s">
        <v>127</v>
      </c>
    </row>
    <row r="523" spans="2:65" s="13" customFormat="1">
      <c r="B523" s="203"/>
      <c r="D523" s="204" t="s">
        <v>137</v>
      </c>
      <c r="E523" s="205" t="s">
        <v>5</v>
      </c>
      <c r="F523" s="206" t="s">
        <v>141</v>
      </c>
      <c r="H523" s="207">
        <v>488</v>
      </c>
      <c r="I523" s="208"/>
      <c r="L523" s="203"/>
      <c r="M523" s="209"/>
      <c r="N523" s="210"/>
      <c r="O523" s="210"/>
      <c r="P523" s="210"/>
      <c r="Q523" s="210"/>
      <c r="R523" s="210"/>
      <c r="S523" s="210"/>
      <c r="T523" s="211"/>
      <c r="AT523" s="212" t="s">
        <v>137</v>
      </c>
      <c r="AU523" s="212" t="s">
        <v>78</v>
      </c>
      <c r="AV523" s="13" t="s">
        <v>84</v>
      </c>
      <c r="AW523" s="13" t="s">
        <v>33</v>
      </c>
      <c r="AX523" s="13" t="s">
        <v>74</v>
      </c>
      <c r="AY523" s="212" t="s">
        <v>127</v>
      </c>
    </row>
    <row r="524" spans="2:65" s="1" customFormat="1" ht="22.5" customHeight="1">
      <c r="B524" s="173"/>
      <c r="C524" s="222" t="s">
        <v>904</v>
      </c>
      <c r="D524" s="222" t="s">
        <v>439</v>
      </c>
      <c r="E524" s="223" t="s">
        <v>905</v>
      </c>
      <c r="F524" s="224" t="s">
        <v>906</v>
      </c>
      <c r="G524" s="225" t="s">
        <v>423</v>
      </c>
      <c r="H524" s="226">
        <v>11.946</v>
      </c>
      <c r="I524" s="227"/>
      <c r="J524" s="228">
        <f>ROUND(I524*H524,2)</f>
        <v>0</v>
      </c>
      <c r="K524" s="224" t="s">
        <v>134</v>
      </c>
      <c r="L524" s="229"/>
      <c r="M524" s="230" t="s">
        <v>5</v>
      </c>
      <c r="N524" s="231" t="s">
        <v>40</v>
      </c>
      <c r="O524" s="41"/>
      <c r="P524" s="183">
        <f>O524*H524</f>
        <v>0</v>
      </c>
      <c r="Q524" s="183">
        <v>1</v>
      </c>
      <c r="R524" s="183">
        <f>Q524*H524</f>
        <v>11.946</v>
      </c>
      <c r="S524" s="183">
        <v>0</v>
      </c>
      <c r="T524" s="184">
        <f>S524*H524</f>
        <v>0</v>
      </c>
      <c r="AR524" s="23" t="s">
        <v>188</v>
      </c>
      <c r="AT524" s="23" t="s">
        <v>439</v>
      </c>
      <c r="AU524" s="23" t="s">
        <v>78</v>
      </c>
      <c r="AY524" s="23" t="s">
        <v>127</v>
      </c>
      <c r="BE524" s="185">
        <f>IF(N524="základní",J524,0)</f>
        <v>0</v>
      </c>
      <c r="BF524" s="185">
        <f>IF(N524="snížená",J524,0)</f>
        <v>0</v>
      </c>
      <c r="BG524" s="185">
        <f>IF(N524="zákl. přenesená",J524,0)</f>
        <v>0</v>
      </c>
      <c r="BH524" s="185">
        <f>IF(N524="sníž. přenesená",J524,0)</f>
        <v>0</v>
      </c>
      <c r="BI524" s="185">
        <f>IF(N524="nulová",J524,0)</f>
        <v>0</v>
      </c>
      <c r="BJ524" s="23" t="s">
        <v>74</v>
      </c>
      <c r="BK524" s="185">
        <f>ROUND(I524*H524,2)</f>
        <v>0</v>
      </c>
      <c r="BL524" s="23" t="s">
        <v>84</v>
      </c>
      <c r="BM524" s="23" t="s">
        <v>907</v>
      </c>
    </row>
    <row r="525" spans="2:65" s="12" customFormat="1">
      <c r="B525" s="195"/>
      <c r="D525" s="187" t="s">
        <v>137</v>
      </c>
      <c r="E525" s="196" t="s">
        <v>5</v>
      </c>
      <c r="F525" s="197" t="s">
        <v>908</v>
      </c>
      <c r="H525" s="198">
        <v>11.946</v>
      </c>
      <c r="I525" s="199"/>
      <c r="L525" s="195"/>
      <c r="M525" s="200"/>
      <c r="N525" s="201"/>
      <c r="O525" s="201"/>
      <c r="P525" s="201"/>
      <c r="Q525" s="201"/>
      <c r="R525" s="201"/>
      <c r="S525" s="201"/>
      <c r="T525" s="202"/>
      <c r="AT525" s="196" t="s">
        <v>137</v>
      </c>
      <c r="AU525" s="196" t="s">
        <v>78</v>
      </c>
      <c r="AV525" s="12" t="s">
        <v>78</v>
      </c>
      <c r="AW525" s="12" t="s">
        <v>33</v>
      </c>
      <c r="AX525" s="12" t="s">
        <v>69</v>
      </c>
      <c r="AY525" s="196" t="s">
        <v>127</v>
      </c>
    </row>
    <row r="526" spans="2:65" s="13" customFormat="1">
      <c r="B526" s="203"/>
      <c r="D526" s="204" t="s">
        <v>137</v>
      </c>
      <c r="E526" s="205" t="s">
        <v>5</v>
      </c>
      <c r="F526" s="206" t="s">
        <v>141</v>
      </c>
      <c r="H526" s="207">
        <v>11.946</v>
      </c>
      <c r="I526" s="208"/>
      <c r="L526" s="203"/>
      <c r="M526" s="209"/>
      <c r="N526" s="210"/>
      <c r="O526" s="210"/>
      <c r="P526" s="210"/>
      <c r="Q526" s="210"/>
      <c r="R526" s="210"/>
      <c r="S526" s="210"/>
      <c r="T526" s="211"/>
      <c r="AT526" s="212" t="s">
        <v>137</v>
      </c>
      <c r="AU526" s="212" t="s">
        <v>78</v>
      </c>
      <c r="AV526" s="13" t="s">
        <v>84</v>
      </c>
      <c r="AW526" s="13" t="s">
        <v>33</v>
      </c>
      <c r="AX526" s="13" t="s">
        <v>74</v>
      </c>
      <c r="AY526" s="212" t="s">
        <v>127</v>
      </c>
    </row>
    <row r="527" spans="2:65" s="1" customFormat="1" ht="44.25" customHeight="1">
      <c r="B527" s="173"/>
      <c r="C527" s="174" t="s">
        <v>909</v>
      </c>
      <c r="D527" s="174" t="s">
        <v>130</v>
      </c>
      <c r="E527" s="175" t="s">
        <v>910</v>
      </c>
      <c r="F527" s="176" t="s">
        <v>911</v>
      </c>
      <c r="G527" s="177" t="s">
        <v>144</v>
      </c>
      <c r="H527" s="178">
        <v>57</v>
      </c>
      <c r="I527" s="179"/>
      <c r="J527" s="180">
        <f>ROUND(I527*H527,2)</f>
        <v>0</v>
      </c>
      <c r="K527" s="176" t="s">
        <v>134</v>
      </c>
      <c r="L527" s="40"/>
      <c r="M527" s="181" t="s">
        <v>5</v>
      </c>
      <c r="N527" s="182" t="s">
        <v>40</v>
      </c>
      <c r="O527" s="41"/>
      <c r="P527" s="183">
        <f>O527*H527</f>
        <v>0</v>
      </c>
      <c r="Q527" s="183">
        <v>0.16849</v>
      </c>
      <c r="R527" s="183">
        <f>Q527*H527</f>
        <v>9.6039300000000001</v>
      </c>
      <c r="S527" s="183">
        <v>0</v>
      </c>
      <c r="T527" s="184">
        <f>S527*H527</f>
        <v>0</v>
      </c>
      <c r="AR527" s="23" t="s">
        <v>84</v>
      </c>
      <c r="AT527" s="23" t="s">
        <v>130</v>
      </c>
      <c r="AU527" s="23" t="s">
        <v>78</v>
      </c>
      <c r="AY527" s="23" t="s">
        <v>127</v>
      </c>
      <c r="BE527" s="185">
        <f>IF(N527="základní",J527,0)</f>
        <v>0</v>
      </c>
      <c r="BF527" s="185">
        <f>IF(N527="snížená",J527,0)</f>
        <v>0</v>
      </c>
      <c r="BG527" s="185">
        <f>IF(N527="zákl. přenesená",J527,0)</f>
        <v>0</v>
      </c>
      <c r="BH527" s="185">
        <f>IF(N527="sníž. přenesená",J527,0)</f>
        <v>0</v>
      </c>
      <c r="BI527" s="185">
        <f>IF(N527="nulová",J527,0)</f>
        <v>0</v>
      </c>
      <c r="BJ527" s="23" t="s">
        <v>74</v>
      </c>
      <c r="BK527" s="185">
        <f>ROUND(I527*H527,2)</f>
        <v>0</v>
      </c>
      <c r="BL527" s="23" t="s">
        <v>84</v>
      </c>
      <c r="BM527" s="23" t="s">
        <v>912</v>
      </c>
    </row>
    <row r="528" spans="2:65" s="11" customFormat="1">
      <c r="B528" s="186"/>
      <c r="D528" s="187" t="s">
        <v>137</v>
      </c>
      <c r="E528" s="188" t="s">
        <v>5</v>
      </c>
      <c r="F528" s="189" t="s">
        <v>334</v>
      </c>
      <c r="H528" s="190" t="s">
        <v>5</v>
      </c>
      <c r="I528" s="191"/>
      <c r="L528" s="186"/>
      <c r="M528" s="192"/>
      <c r="N528" s="193"/>
      <c r="O528" s="193"/>
      <c r="P528" s="193"/>
      <c r="Q528" s="193"/>
      <c r="R528" s="193"/>
      <c r="S528" s="193"/>
      <c r="T528" s="194"/>
      <c r="AT528" s="190" t="s">
        <v>137</v>
      </c>
      <c r="AU528" s="190" t="s">
        <v>78</v>
      </c>
      <c r="AV528" s="11" t="s">
        <v>74</v>
      </c>
      <c r="AW528" s="11" t="s">
        <v>33</v>
      </c>
      <c r="AX528" s="11" t="s">
        <v>69</v>
      </c>
      <c r="AY528" s="190" t="s">
        <v>127</v>
      </c>
    </row>
    <row r="529" spans="2:65" s="11" customFormat="1">
      <c r="B529" s="186"/>
      <c r="D529" s="187" t="s">
        <v>137</v>
      </c>
      <c r="E529" s="188" t="s">
        <v>5</v>
      </c>
      <c r="F529" s="189" t="s">
        <v>913</v>
      </c>
      <c r="H529" s="190" t="s">
        <v>5</v>
      </c>
      <c r="I529" s="191"/>
      <c r="L529" s="186"/>
      <c r="M529" s="192"/>
      <c r="N529" s="193"/>
      <c r="O529" s="193"/>
      <c r="P529" s="193"/>
      <c r="Q529" s="193"/>
      <c r="R529" s="193"/>
      <c r="S529" s="193"/>
      <c r="T529" s="194"/>
      <c r="AT529" s="190" t="s">
        <v>137</v>
      </c>
      <c r="AU529" s="190" t="s">
        <v>78</v>
      </c>
      <c r="AV529" s="11" t="s">
        <v>74</v>
      </c>
      <c r="AW529" s="11" t="s">
        <v>33</v>
      </c>
      <c r="AX529" s="11" t="s">
        <v>69</v>
      </c>
      <c r="AY529" s="190" t="s">
        <v>127</v>
      </c>
    </row>
    <row r="530" spans="2:65" s="12" customFormat="1">
      <c r="B530" s="195"/>
      <c r="D530" s="187" t="s">
        <v>137</v>
      </c>
      <c r="E530" s="196" t="s">
        <v>5</v>
      </c>
      <c r="F530" s="197" t="s">
        <v>914</v>
      </c>
      <c r="H530" s="198">
        <v>57</v>
      </c>
      <c r="I530" s="199"/>
      <c r="L530" s="195"/>
      <c r="M530" s="200"/>
      <c r="N530" s="201"/>
      <c r="O530" s="201"/>
      <c r="P530" s="201"/>
      <c r="Q530" s="201"/>
      <c r="R530" s="201"/>
      <c r="S530" s="201"/>
      <c r="T530" s="202"/>
      <c r="AT530" s="196" t="s">
        <v>137</v>
      </c>
      <c r="AU530" s="196" t="s">
        <v>78</v>
      </c>
      <c r="AV530" s="12" t="s">
        <v>78</v>
      </c>
      <c r="AW530" s="12" t="s">
        <v>33</v>
      </c>
      <c r="AX530" s="12" t="s">
        <v>69</v>
      </c>
      <c r="AY530" s="196" t="s">
        <v>127</v>
      </c>
    </row>
    <row r="531" spans="2:65" s="13" customFormat="1">
      <c r="B531" s="203"/>
      <c r="D531" s="204" t="s">
        <v>137</v>
      </c>
      <c r="E531" s="205" t="s">
        <v>5</v>
      </c>
      <c r="F531" s="206" t="s">
        <v>141</v>
      </c>
      <c r="H531" s="207">
        <v>57</v>
      </c>
      <c r="I531" s="208"/>
      <c r="L531" s="203"/>
      <c r="M531" s="209"/>
      <c r="N531" s="210"/>
      <c r="O531" s="210"/>
      <c r="P531" s="210"/>
      <c r="Q531" s="210"/>
      <c r="R531" s="210"/>
      <c r="S531" s="210"/>
      <c r="T531" s="211"/>
      <c r="AT531" s="212" t="s">
        <v>137</v>
      </c>
      <c r="AU531" s="212" t="s">
        <v>78</v>
      </c>
      <c r="AV531" s="13" t="s">
        <v>84</v>
      </c>
      <c r="AW531" s="13" t="s">
        <v>33</v>
      </c>
      <c r="AX531" s="13" t="s">
        <v>74</v>
      </c>
      <c r="AY531" s="212" t="s">
        <v>127</v>
      </c>
    </row>
    <row r="532" spans="2:65" s="1" customFormat="1" ht="22.5" customHeight="1">
      <c r="B532" s="173"/>
      <c r="C532" s="222" t="s">
        <v>915</v>
      </c>
      <c r="D532" s="222" t="s">
        <v>439</v>
      </c>
      <c r="E532" s="223" t="s">
        <v>916</v>
      </c>
      <c r="F532" s="224" t="s">
        <v>917</v>
      </c>
      <c r="G532" s="225" t="s">
        <v>144</v>
      </c>
      <c r="H532" s="226">
        <v>57</v>
      </c>
      <c r="I532" s="227"/>
      <c r="J532" s="228">
        <f>ROUND(I532*H532,2)</f>
        <v>0</v>
      </c>
      <c r="K532" s="224" t="s">
        <v>134</v>
      </c>
      <c r="L532" s="229"/>
      <c r="M532" s="230" t="s">
        <v>5</v>
      </c>
      <c r="N532" s="231" t="s">
        <v>40</v>
      </c>
      <c r="O532" s="41"/>
      <c r="P532" s="183">
        <f>O532*H532</f>
        <v>0</v>
      </c>
      <c r="Q532" s="183">
        <v>0.125</v>
      </c>
      <c r="R532" s="183">
        <f>Q532*H532</f>
        <v>7.125</v>
      </c>
      <c r="S532" s="183">
        <v>0</v>
      </c>
      <c r="T532" s="184">
        <f>S532*H532</f>
        <v>0</v>
      </c>
      <c r="AR532" s="23" t="s">
        <v>188</v>
      </c>
      <c r="AT532" s="23" t="s">
        <v>439</v>
      </c>
      <c r="AU532" s="23" t="s">
        <v>78</v>
      </c>
      <c r="AY532" s="23" t="s">
        <v>127</v>
      </c>
      <c r="BE532" s="185">
        <f>IF(N532="základní",J532,0)</f>
        <v>0</v>
      </c>
      <c r="BF532" s="185">
        <f>IF(N532="snížená",J532,0)</f>
        <v>0</v>
      </c>
      <c r="BG532" s="185">
        <f>IF(N532="zákl. přenesená",J532,0)</f>
        <v>0</v>
      </c>
      <c r="BH532" s="185">
        <f>IF(N532="sníž. přenesená",J532,0)</f>
        <v>0</v>
      </c>
      <c r="BI532" s="185">
        <f>IF(N532="nulová",J532,0)</f>
        <v>0</v>
      </c>
      <c r="BJ532" s="23" t="s">
        <v>74</v>
      </c>
      <c r="BK532" s="185">
        <f>ROUND(I532*H532,2)</f>
        <v>0</v>
      </c>
      <c r="BL532" s="23" t="s">
        <v>84</v>
      </c>
      <c r="BM532" s="23" t="s">
        <v>918</v>
      </c>
    </row>
    <row r="533" spans="2:65" s="1" customFormat="1" ht="24">
      <c r="B533" s="40"/>
      <c r="D533" s="204" t="s">
        <v>779</v>
      </c>
      <c r="F533" s="235" t="s">
        <v>919</v>
      </c>
      <c r="I533" s="233"/>
      <c r="L533" s="40"/>
      <c r="M533" s="234"/>
      <c r="N533" s="41"/>
      <c r="O533" s="41"/>
      <c r="P533" s="41"/>
      <c r="Q533" s="41"/>
      <c r="R533" s="41"/>
      <c r="S533" s="41"/>
      <c r="T533" s="69"/>
      <c r="AT533" s="23" t="s">
        <v>779</v>
      </c>
      <c r="AU533" s="23" t="s">
        <v>78</v>
      </c>
    </row>
    <row r="534" spans="2:65" s="1" customFormat="1" ht="44.25" customHeight="1">
      <c r="B534" s="173"/>
      <c r="C534" s="174" t="s">
        <v>920</v>
      </c>
      <c r="D534" s="174" t="s">
        <v>130</v>
      </c>
      <c r="E534" s="175" t="s">
        <v>921</v>
      </c>
      <c r="F534" s="176" t="s">
        <v>922</v>
      </c>
      <c r="G534" s="177" t="s">
        <v>144</v>
      </c>
      <c r="H534" s="178">
        <v>228</v>
      </c>
      <c r="I534" s="179"/>
      <c r="J534" s="180">
        <f>ROUND(I534*H534,2)</f>
        <v>0</v>
      </c>
      <c r="K534" s="176" t="s">
        <v>134</v>
      </c>
      <c r="L534" s="40"/>
      <c r="M534" s="181" t="s">
        <v>5</v>
      </c>
      <c r="N534" s="182" t="s">
        <v>40</v>
      </c>
      <c r="O534" s="41"/>
      <c r="P534" s="183">
        <f>O534*H534</f>
        <v>0</v>
      </c>
      <c r="Q534" s="183">
        <v>0.14066999999999999</v>
      </c>
      <c r="R534" s="183">
        <f>Q534*H534</f>
        <v>32.072759999999995</v>
      </c>
      <c r="S534" s="183">
        <v>0</v>
      </c>
      <c r="T534" s="184">
        <f>S534*H534</f>
        <v>0</v>
      </c>
      <c r="AR534" s="23" t="s">
        <v>84</v>
      </c>
      <c r="AT534" s="23" t="s">
        <v>130</v>
      </c>
      <c r="AU534" s="23" t="s">
        <v>78</v>
      </c>
      <c r="AY534" s="23" t="s">
        <v>127</v>
      </c>
      <c r="BE534" s="185">
        <f>IF(N534="základní",J534,0)</f>
        <v>0</v>
      </c>
      <c r="BF534" s="185">
        <f>IF(N534="snížená",J534,0)</f>
        <v>0</v>
      </c>
      <c r="BG534" s="185">
        <f>IF(N534="zákl. přenesená",J534,0)</f>
        <v>0</v>
      </c>
      <c r="BH534" s="185">
        <f>IF(N534="sníž. přenesená",J534,0)</f>
        <v>0</v>
      </c>
      <c r="BI534" s="185">
        <f>IF(N534="nulová",J534,0)</f>
        <v>0</v>
      </c>
      <c r="BJ534" s="23" t="s">
        <v>74</v>
      </c>
      <c r="BK534" s="185">
        <f>ROUND(I534*H534,2)</f>
        <v>0</v>
      </c>
      <c r="BL534" s="23" t="s">
        <v>84</v>
      </c>
      <c r="BM534" s="23" t="s">
        <v>923</v>
      </c>
    </row>
    <row r="535" spans="2:65" s="11" customFormat="1">
      <c r="B535" s="186"/>
      <c r="D535" s="187" t="s">
        <v>137</v>
      </c>
      <c r="E535" s="188" t="s">
        <v>5</v>
      </c>
      <c r="F535" s="189" t="s">
        <v>334</v>
      </c>
      <c r="H535" s="190" t="s">
        <v>5</v>
      </c>
      <c r="I535" s="191"/>
      <c r="L535" s="186"/>
      <c r="M535" s="192"/>
      <c r="N535" s="193"/>
      <c r="O535" s="193"/>
      <c r="P535" s="193"/>
      <c r="Q535" s="193"/>
      <c r="R535" s="193"/>
      <c r="S535" s="193"/>
      <c r="T535" s="194"/>
      <c r="AT535" s="190" t="s">
        <v>137</v>
      </c>
      <c r="AU535" s="190" t="s">
        <v>78</v>
      </c>
      <c r="AV535" s="11" t="s">
        <v>74</v>
      </c>
      <c r="AW535" s="11" t="s">
        <v>33</v>
      </c>
      <c r="AX535" s="11" t="s">
        <v>69</v>
      </c>
      <c r="AY535" s="190" t="s">
        <v>127</v>
      </c>
    </row>
    <row r="536" spans="2:65" s="11" customFormat="1">
      <c r="B536" s="186"/>
      <c r="D536" s="187" t="s">
        <v>137</v>
      </c>
      <c r="E536" s="188" t="s">
        <v>5</v>
      </c>
      <c r="F536" s="189" t="s">
        <v>924</v>
      </c>
      <c r="H536" s="190" t="s">
        <v>5</v>
      </c>
      <c r="I536" s="191"/>
      <c r="L536" s="186"/>
      <c r="M536" s="192"/>
      <c r="N536" s="193"/>
      <c r="O536" s="193"/>
      <c r="P536" s="193"/>
      <c r="Q536" s="193"/>
      <c r="R536" s="193"/>
      <c r="S536" s="193"/>
      <c r="T536" s="194"/>
      <c r="AT536" s="190" t="s">
        <v>137</v>
      </c>
      <c r="AU536" s="190" t="s">
        <v>78</v>
      </c>
      <c r="AV536" s="11" t="s">
        <v>74</v>
      </c>
      <c r="AW536" s="11" t="s">
        <v>33</v>
      </c>
      <c r="AX536" s="11" t="s">
        <v>69</v>
      </c>
      <c r="AY536" s="190" t="s">
        <v>127</v>
      </c>
    </row>
    <row r="537" spans="2:65" s="12" customFormat="1">
      <c r="B537" s="195"/>
      <c r="D537" s="187" t="s">
        <v>137</v>
      </c>
      <c r="E537" s="196" t="s">
        <v>5</v>
      </c>
      <c r="F537" s="197" t="s">
        <v>925</v>
      </c>
      <c r="H537" s="198">
        <v>209</v>
      </c>
      <c r="I537" s="199"/>
      <c r="L537" s="195"/>
      <c r="M537" s="200"/>
      <c r="N537" s="201"/>
      <c r="O537" s="201"/>
      <c r="P537" s="201"/>
      <c r="Q537" s="201"/>
      <c r="R537" s="201"/>
      <c r="S537" s="201"/>
      <c r="T537" s="202"/>
      <c r="AT537" s="196" t="s">
        <v>137</v>
      </c>
      <c r="AU537" s="196" t="s">
        <v>78</v>
      </c>
      <c r="AV537" s="12" t="s">
        <v>78</v>
      </c>
      <c r="AW537" s="12" t="s">
        <v>33</v>
      </c>
      <c r="AX537" s="12" t="s">
        <v>69</v>
      </c>
      <c r="AY537" s="196" t="s">
        <v>127</v>
      </c>
    </row>
    <row r="538" spans="2:65" s="11" customFormat="1">
      <c r="B538" s="186"/>
      <c r="D538" s="187" t="s">
        <v>137</v>
      </c>
      <c r="E538" s="188" t="s">
        <v>5</v>
      </c>
      <c r="F538" s="189" t="s">
        <v>926</v>
      </c>
      <c r="H538" s="190" t="s">
        <v>5</v>
      </c>
      <c r="I538" s="191"/>
      <c r="L538" s="186"/>
      <c r="M538" s="192"/>
      <c r="N538" s="193"/>
      <c r="O538" s="193"/>
      <c r="P538" s="193"/>
      <c r="Q538" s="193"/>
      <c r="R538" s="193"/>
      <c r="S538" s="193"/>
      <c r="T538" s="194"/>
      <c r="AT538" s="190" t="s">
        <v>137</v>
      </c>
      <c r="AU538" s="190" t="s">
        <v>78</v>
      </c>
      <c r="AV538" s="11" t="s">
        <v>74</v>
      </c>
      <c r="AW538" s="11" t="s">
        <v>33</v>
      </c>
      <c r="AX538" s="11" t="s">
        <v>69</v>
      </c>
      <c r="AY538" s="190" t="s">
        <v>127</v>
      </c>
    </row>
    <row r="539" spans="2:65" s="12" customFormat="1">
      <c r="B539" s="195"/>
      <c r="D539" s="187" t="s">
        <v>137</v>
      </c>
      <c r="E539" s="196" t="s">
        <v>5</v>
      </c>
      <c r="F539" s="197" t="s">
        <v>324</v>
      </c>
      <c r="H539" s="198">
        <v>19</v>
      </c>
      <c r="I539" s="199"/>
      <c r="L539" s="195"/>
      <c r="M539" s="200"/>
      <c r="N539" s="201"/>
      <c r="O539" s="201"/>
      <c r="P539" s="201"/>
      <c r="Q539" s="201"/>
      <c r="R539" s="201"/>
      <c r="S539" s="201"/>
      <c r="T539" s="202"/>
      <c r="AT539" s="196" t="s">
        <v>137</v>
      </c>
      <c r="AU539" s="196" t="s">
        <v>78</v>
      </c>
      <c r="AV539" s="12" t="s">
        <v>78</v>
      </c>
      <c r="AW539" s="12" t="s">
        <v>33</v>
      </c>
      <c r="AX539" s="12" t="s">
        <v>69</v>
      </c>
      <c r="AY539" s="196" t="s">
        <v>127</v>
      </c>
    </row>
    <row r="540" spans="2:65" s="13" customFormat="1">
      <c r="B540" s="203"/>
      <c r="D540" s="204" t="s">
        <v>137</v>
      </c>
      <c r="E540" s="205" t="s">
        <v>5</v>
      </c>
      <c r="F540" s="206" t="s">
        <v>141</v>
      </c>
      <c r="H540" s="207">
        <v>228</v>
      </c>
      <c r="I540" s="208"/>
      <c r="L540" s="203"/>
      <c r="M540" s="209"/>
      <c r="N540" s="210"/>
      <c r="O540" s="210"/>
      <c r="P540" s="210"/>
      <c r="Q540" s="210"/>
      <c r="R540" s="210"/>
      <c r="S540" s="210"/>
      <c r="T540" s="211"/>
      <c r="AT540" s="212" t="s">
        <v>137</v>
      </c>
      <c r="AU540" s="212" t="s">
        <v>78</v>
      </c>
      <c r="AV540" s="13" t="s">
        <v>84</v>
      </c>
      <c r="AW540" s="13" t="s">
        <v>33</v>
      </c>
      <c r="AX540" s="13" t="s">
        <v>74</v>
      </c>
      <c r="AY540" s="212" t="s">
        <v>127</v>
      </c>
    </row>
    <row r="541" spans="2:65" s="1" customFormat="1" ht="22.5" customHeight="1">
      <c r="B541" s="173"/>
      <c r="C541" s="222" t="s">
        <v>927</v>
      </c>
      <c r="D541" s="222" t="s">
        <v>439</v>
      </c>
      <c r="E541" s="223" t="s">
        <v>928</v>
      </c>
      <c r="F541" s="224" t="s">
        <v>929</v>
      </c>
      <c r="G541" s="225" t="s">
        <v>144</v>
      </c>
      <c r="H541" s="226">
        <v>209</v>
      </c>
      <c r="I541" s="227"/>
      <c r="J541" s="228">
        <f>ROUND(I541*H541,2)</f>
        <v>0</v>
      </c>
      <c r="K541" s="224" t="s">
        <v>134</v>
      </c>
      <c r="L541" s="229"/>
      <c r="M541" s="230" t="s">
        <v>5</v>
      </c>
      <c r="N541" s="231" t="s">
        <v>40</v>
      </c>
      <c r="O541" s="41"/>
      <c r="P541" s="183">
        <f>O541*H541</f>
        <v>0</v>
      </c>
      <c r="Q541" s="183">
        <v>0.104</v>
      </c>
      <c r="R541" s="183">
        <f>Q541*H541</f>
        <v>21.736000000000001</v>
      </c>
      <c r="S541" s="183">
        <v>0</v>
      </c>
      <c r="T541" s="184">
        <f>S541*H541</f>
        <v>0</v>
      </c>
      <c r="AR541" s="23" t="s">
        <v>188</v>
      </c>
      <c r="AT541" s="23" t="s">
        <v>439</v>
      </c>
      <c r="AU541" s="23" t="s">
        <v>78</v>
      </c>
      <c r="AY541" s="23" t="s">
        <v>127</v>
      </c>
      <c r="BE541" s="185">
        <f>IF(N541="základní",J541,0)</f>
        <v>0</v>
      </c>
      <c r="BF541" s="185">
        <f>IF(N541="snížená",J541,0)</f>
        <v>0</v>
      </c>
      <c r="BG541" s="185">
        <f>IF(N541="zákl. přenesená",J541,0)</f>
        <v>0</v>
      </c>
      <c r="BH541" s="185">
        <f>IF(N541="sníž. přenesená",J541,0)</f>
        <v>0</v>
      </c>
      <c r="BI541" s="185">
        <f>IF(N541="nulová",J541,0)</f>
        <v>0</v>
      </c>
      <c r="BJ541" s="23" t="s">
        <v>74</v>
      </c>
      <c r="BK541" s="185">
        <f>ROUND(I541*H541,2)</f>
        <v>0</v>
      </c>
      <c r="BL541" s="23" t="s">
        <v>84</v>
      </c>
      <c r="BM541" s="23" t="s">
        <v>930</v>
      </c>
    </row>
    <row r="542" spans="2:65" s="1" customFormat="1" ht="24">
      <c r="B542" s="40"/>
      <c r="D542" s="204" t="s">
        <v>779</v>
      </c>
      <c r="F542" s="235" t="s">
        <v>931</v>
      </c>
      <c r="I542" s="233"/>
      <c r="L542" s="40"/>
      <c r="M542" s="234"/>
      <c r="N542" s="41"/>
      <c r="O542" s="41"/>
      <c r="P542" s="41"/>
      <c r="Q542" s="41"/>
      <c r="R542" s="41"/>
      <c r="S542" s="41"/>
      <c r="T542" s="69"/>
      <c r="AT542" s="23" t="s">
        <v>779</v>
      </c>
      <c r="AU542" s="23" t="s">
        <v>78</v>
      </c>
    </row>
    <row r="543" spans="2:65" s="1" customFormat="1" ht="44.25" customHeight="1">
      <c r="B543" s="173"/>
      <c r="C543" s="174" t="s">
        <v>932</v>
      </c>
      <c r="D543" s="174" t="s">
        <v>130</v>
      </c>
      <c r="E543" s="175" t="s">
        <v>933</v>
      </c>
      <c r="F543" s="176" t="s">
        <v>934</v>
      </c>
      <c r="G543" s="177" t="s">
        <v>144</v>
      </c>
      <c r="H543" s="178">
        <v>14.5</v>
      </c>
      <c r="I543" s="179"/>
      <c r="J543" s="180">
        <f>ROUND(I543*H543,2)</f>
        <v>0</v>
      </c>
      <c r="K543" s="176" t="s">
        <v>134</v>
      </c>
      <c r="L543" s="40"/>
      <c r="M543" s="181" t="s">
        <v>5</v>
      </c>
      <c r="N543" s="182" t="s">
        <v>40</v>
      </c>
      <c r="O543" s="41"/>
      <c r="P543" s="183">
        <f>O543*H543</f>
        <v>0</v>
      </c>
      <c r="Q543" s="183">
        <v>9.0000000000000006E-5</v>
      </c>
      <c r="R543" s="183">
        <f>Q543*H543</f>
        <v>1.3050000000000002E-3</v>
      </c>
      <c r="S543" s="183">
        <v>0</v>
      </c>
      <c r="T543" s="184">
        <f>S543*H543</f>
        <v>0</v>
      </c>
      <c r="AR543" s="23" t="s">
        <v>84</v>
      </c>
      <c r="AT543" s="23" t="s">
        <v>130</v>
      </c>
      <c r="AU543" s="23" t="s">
        <v>78</v>
      </c>
      <c r="AY543" s="23" t="s">
        <v>127</v>
      </c>
      <c r="BE543" s="185">
        <f>IF(N543="základní",J543,0)</f>
        <v>0</v>
      </c>
      <c r="BF543" s="185">
        <f>IF(N543="snížená",J543,0)</f>
        <v>0</v>
      </c>
      <c r="BG543" s="185">
        <f>IF(N543="zákl. přenesená",J543,0)</f>
        <v>0</v>
      </c>
      <c r="BH543" s="185">
        <f>IF(N543="sníž. přenesená",J543,0)</f>
        <v>0</v>
      </c>
      <c r="BI543" s="185">
        <f>IF(N543="nulová",J543,0)</f>
        <v>0</v>
      </c>
      <c r="BJ543" s="23" t="s">
        <v>74</v>
      </c>
      <c r="BK543" s="185">
        <f>ROUND(I543*H543,2)</f>
        <v>0</v>
      </c>
      <c r="BL543" s="23" t="s">
        <v>84</v>
      </c>
      <c r="BM543" s="23" t="s">
        <v>935</v>
      </c>
    </row>
    <row r="544" spans="2:65" s="1" customFormat="1" ht="31.5" customHeight="1">
      <c r="B544" s="173"/>
      <c r="C544" s="174" t="s">
        <v>936</v>
      </c>
      <c r="D544" s="174" t="s">
        <v>130</v>
      </c>
      <c r="E544" s="175" t="s">
        <v>937</v>
      </c>
      <c r="F544" s="176" t="s">
        <v>938</v>
      </c>
      <c r="G544" s="177" t="s">
        <v>144</v>
      </c>
      <c r="H544" s="178">
        <v>78.989999999999995</v>
      </c>
      <c r="I544" s="179"/>
      <c r="J544" s="180">
        <f>ROUND(I544*H544,2)</f>
        <v>0</v>
      </c>
      <c r="K544" s="176" t="s">
        <v>134</v>
      </c>
      <c r="L544" s="40"/>
      <c r="M544" s="181" t="s">
        <v>5</v>
      </c>
      <c r="N544" s="182" t="s">
        <v>40</v>
      </c>
      <c r="O544" s="41"/>
      <c r="P544" s="183">
        <f>O544*H544</f>
        <v>0</v>
      </c>
      <c r="Q544" s="183">
        <v>0</v>
      </c>
      <c r="R544" s="183">
        <f>Q544*H544</f>
        <v>0</v>
      </c>
      <c r="S544" s="183">
        <v>0</v>
      </c>
      <c r="T544" s="184">
        <f>S544*H544</f>
        <v>0</v>
      </c>
      <c r="AR544" s="23" t="s">
        <v>84</v>
      </c>
      <c r="AT544" s="23" t="s">
        <v>130</v>
      </c>
      <c r="AU544" s="23" t="s">
        <v>78</v>
      </c>
      <c r="AY544" s="23" t="s">
        <v>127</v>
      </c>
      <c r="BE544" s="185">
        <f>IF(N544="základní",J544,0)</f>
        <v>0</v>
      </c>
      <c r="BF544" s="185">
        <f>IF(N544="snížená",J544,0)</f>
        <v>0</v>
      </c>
      <c r="BG544" s="185">
        <f>IF(N544="zákl. přenesená",J544,0)</f>
        <v>0</v>
      </c>
      <c r="BH544" s="185">
        <f>IF(N544="sníž. přenesená",J544,0)</f>
        <v>0</v>
      </c>
      <c r="BI544" s="185">
        <f>IF(N544="nulová",J544,0)</f>
        <v>0</v>
      </c>
      <c r="BJ544" s="23" t="s">
        <v>74</v>
      </c>
      <c r="BK544" s="185">
        <f>ROUND(I544*H544,2)</f>
        <v>0</v>
      </c>
      <c r="BL544" s="23" t="s">
        <v>84</v>
      </c>
      <c r="BM544" s="23" t="s">
        <v>939</v>
      </c>
    </row>
    <row r="545" spans="2:65" s="11" customFormat="1">
      <c r="B545" s="186"/>
      <c r="D545" s="187" t="s">
        <v>137</v>
      </c>
      <c r="E545" s="188" t="s">
        <v>5</v>
      </c>
      <c r="F545" s="189" t="s">
        <v>940</v>
      </c>
      <c r="H545" s="190" t="s">
        <v>5</v>
      </c>
      <c r="I545" s="191"/>
      <c r="L545" s="186"/>
      <c r="M545" s="192"/>
      <c r="N545" s="193"/>
      <c r="O545" s="193"/>
      <c r="P545" s="193"/>
      <c r="Q545" s="193"/>
      <c r="R545" s="193"/>
      <c r="S545" s="193"/>
      <c r="T545" s="194"/>
      <c r="AT545" s="190" t="s">
        <v>137</v>
      </c>
      <c r="AU545" s="190" t="s">
        <v>78</v>
      </c>
      <c r="AV545" s="11" t="s">
        <v>74</v>
      </c>
      <c r="AW545" s="11" t="s">
        <v>33</v>
      </c>
      <c r="AX545" s="11" t="s">
        <v>69</v>
      </c>
      <c r="AY545" s="190" t="s">
        <v>127</v>
      </c>
    </row>
    <row r="546" spans="2:65" s="12" customFormat="1">
      <c r="B546" s="195"/>
      <c r="D546" s="187" t="s">
        <v>137</v>
      </c>
      <c r="E546" s="196" t="s">
        <v>5</v>
      </c>
      <c r="F546" s="197" t="s">
        <v>941</v>
      </c>
      <c r="H546" s="198">
        <v>8.2200000000000006</v>
      </c>
      <c r="I546" s="199"/>
      <c r="L546" s="195"/>
      <c r="M546" s="200"/>
      <c r="N546" s="201"/>
      <c r="O546" s="201"/>
      <c r="P546" s="201"/>
      <c r="Q546" s="201"/>
      <c r="R546" s="201"/>
      <c r="S546" s="201"/>
      <c r="T546" s="202"/>
      <c r="AT546" s="196" t="s">
        <v>137</v>
      </c>
      <c r="AU546" s="196" t="s">
        <v>78</v>
      </c>
      <c r="AV546" s="12" t="s">
        <v>78</v>
      </c>
      <c r="AW546" s="12" t="s">
        <v>33</v>
      </c>
      <c r="AX546" s="12" t="s">
        <v>69</v>
      </c>
      <c r="AY546" s="196" t="s">
        <v>127</v>
      </c>
    </row>
    <row r="547" spans="2:65" s="11" customFormat="1">
      <c r="B547" s="186"/>
      <c r="D547" s="187" t="s">
        <v>137</v>
      </c>
      <c r="E547" s="188" t="s">
        <v>5</v>
      </c>
      <c r="F547" s="189" t="s">
        <v>942</v>
      </c>
      <c r="H547" s="190" t="s">
        <v>5</v>
      </c>
      <c r="I547" s="191"/>
      <c r="L547" s="186"/>
      <c r="M547" s="192"/>
      <c r="N547" s="193"/>
      <c r="O547" s="193"/>
      <c r="P547" s="193"/>
      <c r="Q547" s="193"/>
      <c r="R547" s="193"/>
      <c r="S547" s="193"/>
      <c r="T547" s="194"/>
      <c r="AT547" s="190" t="s">
        <v>137</v>
      </c>
      <c r="AU547" s="190" t="s">
        <v>78</v>
      </c>
      <c r="AV547" s="11" t="s">
        <v>74</v>
      </c>
      <c r="AW547" s="11" t="s">
        <v>33</v>
      </c>
      <c r="AX547" s="11" t="s">
        <v>69</v>
      </c>
      <c r="AY547" s="190" t="s">
        <v>127</v>
      </c>
    </row>
    <row r="548" spans="2:65" s="12" customFormat="1">
      <c r="B548" s="195"/>
      <c r="D548" s="187" t="s">
        <v>137</v>
      </c>
      <c r="E548" s="196" t="s">
        <v>5</v>
      </c>
      <c r="F548" s="197" t="s">
        <v>943</v>
      </c>
      <c r="H548" s="198">
        <v>21</v>
      </c>
      <c r="I548" s="199"/>
      <c r="L548" s="195"/>
      <c r="M548" s="200"/>
      <c r="N548" s="201"/>
      <c r="O548" s="201"/>
      <c r="P548" s="201"/>
      <c r="Q548" s="201"/>
      <c r="R548" s="201"/>
      <c r="S548" s="201"/>
      <c r="T548" s="202"/>
      <c r="AT548" s="196" t="s">
        <v>137</v>
      </c>
      <c r="AU548" s="196" t="s">
        <v>78</v>
      </c>
      <c r="AV548" s="12" t="s">
        <v>78</v>
      </c>
      <c r="AW548" s="12" t="s">
        <v>33</v>
      </c>
      <c r="AX548" s="12" t="s">
        <v>69</v>
      </c>
      <c r="AY548" s="196" t="s">
        <v>127</v>
      </c>
    </row>
    <row r="549" spans="2:65" s="11" customFormat="1">
      <c r="B549" s="186"/>
      <c r="D549" s="187" t="s">
        <v>137</v>
      </c>
      <c r="E549" s="188" t="s">
        <v>5</v>
      </c>
      <c r="F549" s="189" t="s">
        <v>944</v>
      </c>
      <c r="H549" s="190" t="s">
        <v>5</v>
      </c>
      <c r="I549" s="191"/>
      <c r="L549" s="186"/>
      <c r="M549" s="192"/>
      <c r="N549" s="193"/>
      <c r="O549" s="193"/>
      <c r="P549" s="193"/>
      <c r="Q549" s="193"/>
      <c r="R549" s="193"/>
      <c r="S549" s="193"/>
      <c r="T549" s="194"/>
      <c r="AT549" s="190" t="s">
        <v>137</v>
      </c>
      <c r="AU549" s="190" t="s">
        <v>78</v>
      </c>
      <c r="AV549" s="11" t="s">
        <v>74</v>
      </c>
      <c r="AW549" s="11" t="s">
        <v>33</v>
      </c>
      <c r="AX549" s="11" t="s">
        <v>69</v>
      </c>
      <c r="AY549" s="190" t="s">
        <v>127</v>
      </c>
    </row>
    <row r="550" spans="2:65" s="12" customFormat="1">
      <c r="B550" s="195"/>
      <c r="D550" s="187" t="s">
        <v>137</v>
      </c>
      <c r="E550" s="196" t="s">
        <v>5</v>
      </c>
      <c r="F550" s="197" t="s">
        <v>945</v>
      </c>
      <c r="H550" s="198">
        <v>13.26</v>
      </c>
      <c r="I550" s="199"/>
      <c r="L550" s="195"/>
      <c r="M550" s="200"/>
      <c r="N550" s="201"/>
      <c r="O550" s="201"/>
      <c r="P550" s="201"/>
      <c r="Q550" s="201"/>
      <c r="R550" s="201"/>
      <c r="S550" s="201"/>
      <c r="T550" s="202"/>
      <c r="AT550" s="196" t="s">
        <v>137</v>
      </c>
      <c r="AU550" s="196" t="s">
        <v>78</v>
      </c>
      <c r="AV550" s="12" t="s">
        <v>78</v>
      </c>
      <c r="AW550" s="12" t="s">
        <v>33</v>
      </c>
      <c r="AX550" s="12" t="s">
        <v>69</v>
      </c>
      <c r="AY550" s="196" t="s">
        <v>127</v>
      </c>
    </row>
    <row r="551" spans="2:65" s="11" customFormat="1">
      <c r="B551" s="186"/>
      <c r="D551" s="187" t="s">
        <v>137</v>
      </c>
      <c r="E551" s="188" t="s">
        <v>5</v>
      </c>
      <c r="F551" s="189" t="s">
        <v>946</v>
      </c>
      <c r="H551" s="190" t="s">
        <v>5</v>
      </c>
      <c r="I551" s="191"/>
      <c r="L551" s="186"/>
      <c r="M551" s="192"/>
      <c r="N551" s="193"/>
      <c r="O551" s="193"/>
      <c r="P551" s="193"/>
      <c r="Q551" s="193"/>
      <c r="R551" s="193"/>
      <c r="S551" s="193"/>
      <c r="T551" s="194"/>
      <c r="AT551" s="190" t="s">
        <v>137</v>
      </c>
      <c r="AU551" s="190" t="s">
        <v>78</v>
      </c>
      <c r="AV551" s="11" t="s">
        <v>74</v>
      </c>
      <c r="AW551" s="11" t="s">
        <v>33</v>
      </c>
      <c r="AX551" s="11" t="s">
        <v>69</v>
      </c>
      <c r="AY551" s="190" t="s">
        <v>127</v>
      </c>
    </row>
    <row r="552" spans="2:65" s="12" customFormat="1">
      <c r="B552" s="195"/>
      <c r="D552" s="187" t="s">
        <v>137</v>
      </c>
      <c r="E552" s="196" t="s">
        <v>5</v>
      </c>
      <c r="F552" s="197" t="s">
        <v>947</v>
      </c>
      <c r="H552" s="198">
        <v>19.899999999999999</v>
      </c>
      <c r="I552" s="199"/>
      <c r="L552" s="195"/>
      <c r="M552" s="200"/>
      <c r="N552" s="201"/>
      <c r="O552" s="201"/>
      <c r="P552" s="201"/>
      <c r="Q552" s="201"/>
      <c r="R552" s="201"/>
      <c r="S552" s="201"/>
      <c r="T552" s="202"/>
      <c r="AT552" s="196" t="s">
        <v>137</v>
      </c>
      <c r="AU552" s="196" t="s">
        <v>78</v>
      </c>
      <c r="AV552" s="12" t="s">
        <v>78</v>
      </c>
      <c r="AW552" s="12" t="s">
        <v>33</v>
      </c>
      <c r="AX552" s="12" t="s">
        <v>69</v>
      </c>
      <c r="AY552" s="196" t="s">
        <v>127</v>
      </c>
    </row>
    <row r="553" spans="2:65" s="11" customFormat="1">
      <c r="B553" s="186"/>
      <c r="D553" s="187" t="s">
        <v>137</v>
      </c>
      <c r="E553" s="188" t="s">
        <v>5</v>
      </c>
      <c r="F553" s="189" t="s">
        <v>948</v>
      </c>
      <c r="H553" s="190" t="s">
        <v>5</v>
      </c>
      <c r="I553" s="191"/>
      <c r="L553" s="186"/>
      <c r="M553" s="192"/>
      <c r="N553" s="193"/>
      <c r="O553" s="193"/>
      <c r="P553" s="193"/>
      <c r="Q553" s="193"/>
      <c r="R553" s="193"/>
      <c r="S553" s="193"/>
      <c r="T553" s="194"/>
      <c r="AT553" s="190" t="s">
        <v>137</v>
      </c>
      <c r="AU553" s="190" t="s">
        <v>78</v>
      </c>
      <c r="AV553" s="11" t="s">
        <v>74</v>
      </c>
      <c r="AW553" s="11" t="s">
        <v>33</v>
      </c>
      <c r="AX553" s="11" t="s">
        <v>69</v>
      </c>
      <c r="AY553" s="190" t="s">
        <v>127</v>
      </c>
    </row>
    <row r="554" spans="2:65" s="12" customFormat="1">
      <c r="B554" s="195"/>
      <c r="D554" s="187" t="s">
        <v>137</v>
      </c>
      <c r="E554" s="196" t="s">
        <v>5</v>
      </c>
      <c r="F554" s="197" t="s">
        <v>949</v>
      </c>
      <c r="H554" s="198">
        <v>9.5299999999999994</v>
      </c>
      <c r="I554" s="199"/>
      <c r="L554" s="195"/>
      <c r="M554" s="200"/>
      <c r="N554" s="201"/>
      <c r="O554" s="201"/>
      <c r="P554" s="201"/>
      <c r="Q554" s="201"/>
      <c r="R554" s="201"/>
      <c r="S554" s="201"/>
      <c r="T554" s="202"/>
      <c r="AT554" s="196" t="s">
        <v>137</v>
      </c>
      <c r="AU554" s="196" t="s">
        <v>78</v>
      </c>
      <c r="AV554" s="12" t="s">
        <v>78</v>
      </c>
      <c r="AW554" s="12" t="s">
        <v>33</v>
      </c>
      <c r="AX554" s="12" t="s">
        <v>69</v>
      </c>
      <c r="AY554" s="196" t="s">
        <v>127</v>
      </c>
    </row>
    <row r="555" spans="2:65" s="11" customFormat="1">
      <c r="B555" s="186"/>
      <c r="D555" s="187" t="s">
        <v>137</v>
      </c>
      <c r="E555" s="188" t="s">
        <v>5</v>
      </c>
      <c r="F555" s="189" t="s">
        <v>950</v>
      </c>
      <c r="H555" s="190" t="s">
        <v>5</v>
      </c>
      <c r="I555" s="191"/>
      <c r="L555" s="186"/>
      <c r="M555" s="192"/>
      <c r="N555" s="193"/>
      <c r="O555" s="193"/>
      <c r="P555" s="193"/>
      <c r="Q555" s="193"/>
      <c r="R555" s="193"/>
      <c r="S555" s="193"/>
      <c r="T555" s="194"/>
      <c r="AT555" s="190" t="s">
        <v>137</v>
      </c>
      <c r="AU555" s="190" t="s">
        <v>78</v>
      </c>
      <c r="AV555" s="11" t="s">
        <v>74</v>
      </c>
      <c r="AW555" s="11" t="s">
        <v>33</v>
      </c>
      <c r="AX555" s="11" t="s">
        <v>69</v>
      </c>
      <c r="AY555" s="190" t="s">
        <v>127</v>
      </c>
    </row>
    <row r="556" spans="2:65" s="12" customFormat="1">
      <c r="B556" s="195"/>
      <c r="D556" s="187" t="s">
        <v>137</v>
      </c>
      <c r="E556" s="196" t="s">
        <v>5</v>
      </c>
      <c r="F556" s="197" t="s">
        <v>951</v>
      </c>
      <c r="H556" s="198">
        <v>7.08</v>
      </c>
      <c r="I556" s="199"/>
      <c r="L556" s="195"/>
      <c r="M556" s="200"/>
      <c r="N556" s="201"/>
      <c r="O556" s="201"/>
      <c r="P556" s="201"/>
      <c r="Q556" s="201"/>
      <c r="R556" s="201"/>
      <c r="S556" s="201"/>
      <c r="T556" s="202"/>
      <c r="AT556" s="196" t="s">
        <v>137</v>
      </c>
      <c r="AU556" s="196" t="s">
        <v>78</v>
      </c>
      <c r="AV556" s="12" t="s">
        <v>78</v>
      </c>
      <c r="AW556" s="12" t="s">
        <v>33</v>
      </c>
      <c r="AX556" s="12" t="s">
        <v>69</v>
      </c>
      <c r="AY556" s="196" t="s">
        <v>127</v>
      </c>
    </row>
    <row r="557" spans="2:65" s="13" customFormat="1">
      <c r="B557" s="203"/>
      <c r="D557" s="204" t="s">
        <v>137</v>
      </c>
      <c r="E557" s="205" t="s">
        <v>5</v>
      </c>
      <c r="F557" s="206" t="s">
        <v>141</v>
      </c>
      <c r="H557" s="207">
        <v>78.989999999999995</v>
      </c>
      <c r="I557" s="208"/>
      <c r="L557" s="203"/>
      <c r="M557" s="209"/>
      <c r="N557" s="210"/>
      <c r="O557" s="210"/>
      <c r="P557" s="210"/>
      <c r="Q557" s="210"/>
      <c r="R557" s="210"/>
      <c r="S557" s="210"/>
      <c r="T557" s="211"/>
      <c r="AT557" s="212" t="s">
        <v>137</v>
      </c>
      <c r="AU557" s="212" t="s">
        <v>78</v>
      </c>
      <c r="AV557" s="13" t="s">
        <v>84</v>
      </c>
      <c r="AW557" s="13" t="s">
        <v>33</v>
      </c>
      <c r="AX557" s="13" t="s">
        <v>74</v>
      </c>
      <c r="AY557" s="212" t="s">
        <v>127</v>
      </c>
    </row>
    <row r="558" spans="2:65" s="1" customFormat="1" ht="22.5" customHeight="1">
      <c r="B558" s="173"/>
      <c r="C558" s="222" t="s">
        <v>952</v>
      </c>
      <c r="D558" s="222" t="s">
        <v>439</v>
      </c>
      <c r="E558" s="223" t="s">
        <v>953</v>
      </c>
      <c r="F558" s="224" t="s">
        <v>954</v>
      </c>
      <c r="G558" s="225" t="s">
        <v>144</v>
      </c>
      <c r="H558" s="226">
        <v>80.174999999999997</v>
      </c>
      <c r="I558" s="227"/>
      <c r="J558" s="228">
        <f>ROUND(I558*H558,2)</f>
        <v>0</v>
      </c>
      <c r="K558" s="224" t="s">
        <v>134</v>
      </c>
      <c r="L558" s="229"/>
      <c r="M558" s="230" t="s">
        <v>5</v>
      </c>
      <c r="N558" s="231" t="s">
        <v>40</v>
      </c>
      <c r="O558" s="41"/>
      <c r="P558" s="183">
        <f>O558*H558</f>
        <v>0</v>
      </c>
      <c r="Q558" s="183">
        <v>5.3E-3</v>
      </c>
      <c r="R558" s="183">
        <f>Q558*H558</f>
        <v>0.42492750000000001</v>
      </c>
      <c r="S558" s="183">
        <v>0</v>
      </c>
      <c r="T558" s="184">
        <f>S558*H558</f>
        <v>0</v>
      </c>
      <c r="AR558" s="23" t="s">
        <v>188</v>
      </c>
      <c r="AT558" s="23" t="s">
        <v>439</v>
      </c>
      <c r="AU558" s="23" t="s">
        <v>78</v>
      </c>
      <c r="AY558" s="23" t="s">
        <v>127</v>
      </c>
      <c r="BE558" s="185">
        <f>IF(N558="základní",J558,0)</f>
        <v>0</v>
      </c>
      <c r="BF558" s="185">
        <f>IF(N558="snížená",J558,0)</f>
        <v>0</v>
      </c>
      <c r="BG558" s="185">
        <f>IF(N558="zákl. přenesená",J558,0)</f>
        <v>0</v>
      </c>
      <c r="BH558" s="185">
        <f>IF(N558="sníž. přenesená",J558,0)</f>
        <v>0</v>
      </c>
      <c r="BI558" s="185">
        <f>IF(N558="nulová",J558,0)</f>
        <v>0</v>
      </c>
      <c r="BJ558" s="23" t="s">
        <v>74</v>
      </c>
      <c r="BK558" s="185">
        <f>ROUND(I558*H558,2)</f>
        <v>0</v>
      </c>
      <c r="BL558" s="23" t="s">
        <v>84</v>
      </c>
      <c r="BM558" s="23" t="s">
        <v>955</v>
      </c>
    </row>
    <row r="559" spans="2:65" s="1" customFormat="1" ht="48">
      <c r="B559" s="40"/>
      <c r="D559" s="187" t="s">
        <v>779</v>
      </c>
      <c r="F559" s="232" t="s">
        <v>956</v>
      </c>
      <c r="I559" s="233"/>
      <c r="L559" s="40"/>
      <c r="M559" s="234"/>
      <c r="N559" s="41"/>
      <c r="O559" s="41"/>
      <c r="P559" s="41"/>
      <c r="Q559" s="41"/>
      <c r="R559" s="41"/>
      <c r="S559" s="41"/>
      <c r="T559" s="69"/>
      <c r="AT559" s="23" t="s">
        <v>779</v>
      </c>
      <c r="AU559" s="23" t="s">
        <v>78</v>
      </c>
    </row>
    <row r="560" spans="2:65" s="12" customFormat="1">
      <c r="B560" s="195"/>
      <c r="D560" s="204" t="s">
        <v>137</v>
      </c>
      <c r="F560" s="214" t="s">
        <v>957</v>
      </c>
      <c r="H560" s="215">
        <v>80.174999999999997</v>
      </c>
      <c r="I560" s="199"/>
      <c r="L560" s="195"/>
      <c r="M560" s="200"/>
      <c r="N560" s="201"/>
      <c r="O560" s="201"/>
      <c r="P560" s="201"/>
      <c r="Q560" s="201"/>
      <c r="R560" s="201"/>
      <c r="S560" s="201"/>
      <c r="T560" s="202"/>
      <c r="AT560" s="196" t="s">
        <v>137</v>
      </c>
      <c r="AU560" s="196" t="s">
        <v>78</v>
      </c>
      <c r="AV560" s="12" t="s">
        <v>78</v>
      </c>
      <c r="AW560" s="12" t="s">
        <v>6</v>
      </c>
      <c r="AX560" s="12" t="s">
        <v>74</v>
      </c>
      <c r="AY560" s="196" t="s">
        <v>127</v>
      </c>
    </row>
    <row r="561" spans="2:65" s="1" customFormat="1" ht="31.5" customHeight="1">
      <c r="B561" s="173"/>
      <c r="C561" s="174" t="s">
        <v>958</v>
      </c>
      <c r="D561" s="174" t="s">
        <v>130</v>
      </c>
      <c r="E561" s="175" t="s">
        <v>959</v>
      </c>
      <c r="F561" s="176" t="s">
        <v>960</v>
      </c>
      <c r="G561" s="177" t="s">
        <v>144</v>
      </c>
      <c r="H561" s="178">
        <v>19.510000000000002</v>
      </c>
      <c r="I561" s="179"/>
      <c r="J561" s="180">
        <f>ROUND(I561*H561,2)</f>
        <v>0</v>
      </c>
      <c r="K561" s="176" t="s">
        <v>134</v>
      </c>
      <c r="L561" s="40"/>
      <c r="M561" s="181" t="s">
        <v>5</v>
      </c>
      <c r="N561" s="182" t="s">
        <v>40</v>
      </c>
      <c r="O561" s="41"/>
      <c r="P561" s="183">
        <f>O561*H561</f>
        <v>0</v>
      </c>
      <c r="Q561" s="183">
        <v>0</v>
      </c>
      <c r="R561" s="183">
        <f>Q561*H561</f>
        <v>0</v>
      </c>
      <c r="S561" s="183">
        <v>0</v>
      </c>
      <c r="T561" s="184">
        <f>S561*H561</f>
        <v>0</v>
      </c>
      <c r="AR561" s="23" t="s">
        <v>84</v>
      </c>
      <c r="AT561" s="23" t="s">
        <v>130</v>
      </c>
      <c r="AU561" s="23" t="s">
        <v>78</v>
      </c>
      <c r="AY561" s="23" t="s">
        <v>127</v>
      </c>
      <c r="BE561" s="185">
        <f>IF(N561="základní",J561,0)</f>
        <v>0</v>
      </c>
      <c r="BF561" s="185">
        <f>IF(N561="snížená",J561,0)</f>
        <v>0</v>
      </c>
      <c r="BG561" s="185">
        <f>IF(N561="zákl. přenesená",J561,0)</f>
        <v>0</v>
      </c>
      <c r="BH561" s="185">
        <f>IF(N561="sníž. přenesená",J561,0)</f>
        <v>0</v>
      </c>
      <c r="BI561" s="185">
        <f>IF(N561="nulová",J561,0)</f>
        <v>0</v>
      </c>
      <c r="BJ561" s="23" t="s">
        <v>74</v>
      </c>
      <c r="BK561" s="185">
        <f>ROUND(I561*H561,2)</f>
        <v>0</v>
      </c>
      <c r="BL561" s="23" t="s">
        <v>84</v>
      </c>
      <c r="BM561" s="23" t="s">
        <v>961</v>
      </c>
    </row>
    <row r="562" spans="2:65" s="11" customFormat="1">
      <c r="B562" s="186"/>
      <c r="D562" s="187" t="s">
        <v>137</v>
      </c>
      <c r="E562" s="188" t="s">
        <v>5</v>
      </c>
      <c r="F562" s="189" t="s">
        <v>962</v>
      </c>
      <c r="H562" s="190" t="s">
        <v>5</v>
      </c>
      <c r="I562" s="191"/>
      <c r="L562" s="186"/>
      <c r="M562" s="192"/>
      <c r="N562" s="193"/>
      <c r="O562" s="193"/>
      <c r="P562" s="193"/>
      <c r="Q562" s="193"/>
      <c r="R562" s="193"/>
      <c r="S562" s="193"/>
      <c r="T562" s="194"/>
      <c r="AT562" s="190" t="s">
        <v>137</v>
      </c>
      <c r="AU562" s="190" t="s">
        <v>78</v>
      </c>
      <c r="AV562" s="11" t="s">
        <v>74</v>
      </c>
      <c r="AW562" s="11" t="s">
        <v>33</v>
      </c>
      <c r="AX562" s="11" t="s">
        <v>69</v>
      </c>
      <c r="AY562" s="190" t="s">
        <v>127</v>
      </c>
    </row>
    <row r="563" spans="2:65" s="12" customFormat="1">
      <c r="B563" s="195"/>
      <c r="D563" s="187" t="s">
        <v>137</v>
      </c>
      <c r="E563" s="196" t="s">
        <v>5</v>
      </c>
      <c r="F563" s="197" t="s">
        <v>963</v>
      </c>
      <c r="H563" s="198">
        <v>9.19</v>
      </c>
      <c r="I563" s="199"/>
      <c r="L563" s="195"/>
      <c r="M563" s="200"/>
      <c r="N563" s="201"/>
      <c r="O563" s="201"/>
      <c r="P563" s="201"/>
      <c r="Q563" s="201"/>
      <c r="R563" s="201"/>
      <c r="S563" s="201"/>
      <c r="T563" s="202"/>
      <c r="AT563" s="196" t="s">
        <v>137</v>
      </c>
      <c r="AU563" s="196" t="s">
        <v>78</v>
      </c>
      <c r="AV563" s="12" t="s">
        <v>78</v>
      </c>
      <c r="AW563" s="12" t="s">
        <v>33</v>
      </c>
      <c r="AX563" s="12" t="s">
        <v>69</v>
      </c>
      <c r="AY563" s="196" t="s">
        <v>127</v>
      </c>
    </row>
    <row r="564" spans="2:65" s="11" customFormat="1">
      <c r="B564" s="186"/>
      <c r="D564" s="187" t="s">
        <v>137</v>
      </c>
      <c r="E564" s="188" t="s">
        <v>5</v>
      </c>
      <c r="F564" s="189" t="s">
        <v>964</v>
      </c>
      <c r="H564" s="190" t="s">
        <v>5</v>
      </c>
      <c r="I564" s="191"/>
      <c r="L564" s="186"/>
      <c r="M564" s="192"/>
      <c r="N564" s="193"/>
      <c r="O564" s="193"/>
      <c r="P564" s="193"/>
      <c r="Q564" s="193"/>
      <c r="R564" s="193"/>
      <c r="S564" s="193"/>
      <c r="T564" s="194"/>
      <c r="AT564" s="190" t="s">
        <v>137</v>
      </c>
      <c r="AU564" s="190" t="s">
        <v>78</v>
      </c>
      <c r="AV564" s="11" t="s">
        <v>74</v>
      </c>
      <c r="AW564" s="11" t="s">
        <v>33</v>
      </c>
      <c r="AX564" s="11" t="s">
        <v>69</v>
      </c>
      <c r="AY564" s="190" t="s">
        <v>127</v>
      </c>
    </row>
    <row r="565" spans="2:65" s="12" customFormat="1">
      <c r="B565" s="195"/>
      <c r="D565" s="187" t="s">
        <v>137</v>
      </c>
      <c r="E565" s="196" t="s">
        <v>5</v>
      </c>
      <c r="F565" s="197" t="s">
        <v>965</v>
      </c>
      <c r="H565" s="198">
        <v>10.32</v>
      </c>
      <c r="I565" s="199"/>
      <c r="L565" s="195"/>
      <c r="M565" s="200"/>
      <c r="N565" s="201"/>
      <c r="O565" s="201"/>
      <c r="P565" s="201"/>
      <c r="Q565" s="201"/>
      <c r="R565" s="201"/>
      <c r="S565" s="201"/>
      <c r="T565" s="202"/>
      <c r="AT565" s="196" t="s">
        <v>137</v>
      </c>
      <c r="AU565" s="196" t="s">
        <v>78</v>
      </c>
      <c r="AV565" s="12" t="s">
        <v>78</v>
      </c>
      <c r="AW565" s="12" t="s">
        <v>33</v>
      </c>
      <c r="AX565" s="12" t="s">
        <v>69</v>
      </c>
      <c r="AY565" s="196" t="s">
        <v>127</v>
      </c>
    </row>
    <row r="566" spans="2:65" s="13" customFormat="1">
      <c r="B566" s="203"/>
      <c r="D566" s="204" t="s">
        <v>137</v>
      </c>
      <c r="E566" s="205" t="s">
        <v>5</v>
      </c>
      <c r="F566" s="206" t="s">
        <v>141</v>
      </c>
      <c r="H566" s="207">
        <v>19.510000000000002</v>
      </c>
      <c r="I566" s="208"/>
      <c r="L566" s="203"/>
      <c r="M566" s="209"/>
      <c r="N566" s="210"/>
      <c r="O566" s="210"/>
      <c r="P566" s="210"/>
      <c r="Q566" s="210"/>
      <c r="R566" s="210"/>
      <c r="S566" s="210"/>
      <c r="T566" s="211"/>
      <c r="AT566" s="212" t="s">
        <v>137</v>
      </c>
      <c r="AU566" s="212" t="s">
        <v>78</v>
      </c>
      <c r="AV566" s="13" t="s">
        <v>84</v>
      </c>
      <c r="AW566" s="13" t="s">
        <v>33</v>
      </c>
      <c r="AX566" s="13" t="s">
        <v>74</v>
      </c>
      <c r="AY566" s="212" t="s">
        <v>127</v>
      </c>
    </row>
    <row r="567" spans="2:65" s="1" customFormat="1" ht="22.5" customHeight="1">
      <c r="B567" s="173"/>
      <c r="C567" s="222" t="s">
        <v>966</v>
      </c>
      <c r="D567" s="222" t="s">
        <v>439</v>
      </c>
      <c r="E567" s="223" t="s">
        <v>967</v>
      </c>
      <c r="F567" s="224" t="s">
        <v>968</v>
      </c>
      <c r="G567" s="225" t="s">
        <v>144</v>
      </c>
      <c r="H567" s="226">
        <v>19.803000000000001</v>
      </c>
      <c r="I567" s="227"/>
      <c r="J567" s="228">
        <f>ROUND(I567*H567,2)</f>
        <v>0</v>
      </c>
      <c r="K567" s="224" t="s">
        <v>134</v>
      </c>
      <c r="L567" s="229"/>
      <c r="M567" s="230" t="s">
        <v>5</v>
      </c>
      <c r="N567" s="231" t="s">
        <v>40</v>
      </c>
      <c r="O567" s="41"/>
      <c r="P567" s="183">
        <f>O567*H567</f>
        <v>0</v>
      </c>
      <c r="Q567" s="183">
        <v>8.6999999999999994E-3</v>
      </c>
      <c r="R567" s="183">
        <f>Q567*H567</f>
        <v>0.1722861</v>
      </c>
      <c r="S567" s="183">
        <v>0</v>
      </c>
      <c r="T567" s="184">
        <f>S567*H567</f>
        <v>0</v>
      </c>
      <c r="AR567" s="23" t="s">
        <v>188</v>
      </c>
      <c r="AT567" s="23" t="s">
        <v>439</v>
      </c>
      <c r="AU567" s="23" t="s">
        <v>78</v>
      </c>
      <c r="AY567" s="23" t="s">
        <v>127</v>
      </c>
      <c r="BE567" s="185">
        <f>IF(N567="základní",J567,0)</f>
        <v>0</v>
      </c>
      <c r="BF567" s="185">
        <f>IF(N567="snížená",J567,0)</f>
        <v>0</v>
      </c>
      <c r="BG567" s="185">
        <f>IF(N567="zákl. přenesená",J567,0)</f>
        <v>0</v>
      </c>
      <c r="BH567" s="185">
        <f>IF(N567="sníž. přenesená",J567,0)</f>
        <v>0</v>
      </c>
      <c r="BI567" s="185">
        <f>IF(N567="nulová",J567,0)</f>
        <v>0</v>
      </c>
      <c r="BJ567" s="23" t="s">
        <v>74</v>
      </c>
      <c r="BK567" s="185">
        <f>ROUND(I567*H567,2)</f>
        <v>0</v>
      </c>
      <c r="BL567" s="23" t="s">
        <v>84</v>
      </c>
      <c r="BM567" s="23" t="s">
        <v>969</v>
      </c>
    </row>
    <row r="568" spans="2:65" s="1" customFormat="1" ht="24">
      <c r="B568" s="40"/>
      <c r="D568" s="187" t="s">
        <v>779</v>
      </c>
      <c r="F568" s="232" t="s">
        <v>970</v>
      </c>
      <c r="I568" s="233"/>
      <c r="L568" s="40"/>
      <c r="M568" s="234"/>
      <c r="N568" s="41"/>
      <c r="O568" s="41"/>
      <c r="P568" s="41"/>
      <c r="Q568" s="41"/>
      <c r="R568" s="41"/>
      <c r="S568" s="41"/>
      <c r="T568" s="69"/>
      <c r="AT568" s="23" t="s">
        <v>779</v>
      </c>
      <c r="AU568" s="23" t="s">
        <v>78</v>
      </c>
    </row>
    <row r="569" spans="2:65" s="12" customFormat="1">
      <c r="B569" s="195"/>
      <c r="D569" s="204" t="s">
        <v>137</v>
      </c>
      <c r="F569" s="214" t="s">
        <v>971</v>
      </c>
      <c r="H569" s="215">
        <v>19.803000000000001</v>
      </c>
      <c r="I569" s="199"/>
      <c r="L569" s="195"/>
      <c r="M569" s="200"/>
      <c r="N569" s="201"/>
      <c r="O569" s="201"/>
      <c r="P569" s="201"/>
      <c r="Q569" s="201"/>
      <c r="R569" s="201"/>
      <c r="S569" s="201"/>
      <c r="T569" s="202"/>
      <c r="AT569" s="196" t="s">
        <v>137</v>
      </c>
      <c r="AU569" s="196" t="s">
        <v>78</v>
      </c>
      <c r="AV569" s="12" t="s">
        <v>78</v>
      </c>
      <c r="AW569" s="12" t="s">
        <v>6</v>
      </c>
      <c r="AX569" s="12" t="s">
        <v>74</v>
      </c>
      <c r="AY569" s="196" t="s">
        <v>127</v>
      </c>
    </row>
    <row r="570" spans="2:65" s="1" customFormat="1" ht="22.5" customHeight="1">
      <c r="B570" s="173"/>
      <c r="C570" s="174" t="s">
        <v>972</v>
      </c>
      <c r="D570" s="174" t="s">
        <v>130</v>
      </c>
      <c r="E570" s="175" t="s">
        <v>973</v>
      </c>
      <c r="F570" s="176" t="s">
        <v>974</v>
      </c>
      <c r="G570" s="177" t="s">
        <v>144</v>
      </c>
      <c r="H570" s="178">
        <v>14.5</v>
      </c>
      <c r="I570" s="179"/>
      <c r="J570" s="180">
        <f>ROUND(I570*H570,2)</f>
        <v>0</v>
      </c>
      <c r="K570" s="176" t="s">
        <v>134</v>
      </c>
      <c r="L570" s="40"/>
      <c r="M570" s="181" t="s">
        <v>5</v>
      </c>
      <c r="N570" s="182" t="s">
        <v>40</v>
      </c>
      <c r="O570" s="41"/>
      <c r="P570" s="183">
        <f>O570*H570</f>
        <v>0</v>
      </c>
      <c r="Q570" s="183">
        <v>0</v>
      </c>
      <c r="R570" s="183">
        <f>Q570*H570</f>
        <v>0</v>
      </c>
      <c r="S570" s="183">
        <v>0</v>
      </c>
      <c r="T570" s="184">
        <f>S570*H570</f>
        <v>0</v>
      </c>
      <c r="AR570" s="23" t="s">
        <v>84</v>
      </c>
      <c r="AT570" s="23" t="s">
        <v>130</v>
      </c>
      <c r="AU570" s="23" t="s">
        <v>78</v>
      </c>
      <c r="AY570" s="23" t="s">
        <v>127</v>
      </c>
      <c r="BE570" s="185">
        <f>IF(N570="základní",J570,0)</f>
        <v>0</v>
      </c>
      <c r="BF570" s="185">
        <f>IF(N570="snížená",J570,0)</f>
        <v>0</v>
      </c>
      <c r="BG570" s="185">
        <f>IF(N570="zákl. přenesená",J570,0)</f>
        <v>0</v>
      </c>
      <c r="BH570" s="185">
        <f>IF(N570="sníž. přenesená",J570,0)</f>
        <v>0</v>
      </c>
      <c r="BI570" s="185">
        <f>IF(N570="nulová",J570,0)</f>
        <v>0</v>
      </c>
      <c r="BJ570" s="23" t="s">
        <v>74</v>
      </c>
      <c r="BK570" s="185">
        <f>ROUND(I570*H570,2)</f>
        <v>0</v>
      </c>
      <c r="BL570" s="23" t="s">
        <v>84</v>
      </c>
      <c r="BM570" s="23" t="s">
        <v>975</v>
      </c>
    </row>
    <row r="571" spans="2:65" s="1" customFormat="1" ht="44.25" customHeight="1">
      <c r="B571" s="173"/>
      <c r="C571" s="174" t="s">
        <v>976</v>
      </c>
      <c r="D571" s="174" t="s">
        <v>130</v>
      </c>
      <c r="E571" s="175" t="s">
        <v>977</v>
      </c>
      <c r="F571" s="176" t="s">
        <v>978</v>
      </c>
      <c r="G571" s="177" t="s">
        <v>144</v>
      </c>
      <c r="H571" s="178">
        <v>2.5</v>
      </c>
      <c r="I571" s="179"/>
      <c r="J571" s="180">
        <f>ROUND(I571*H571,2)</f>
        <v>0</v>
      </c>
      <c r="K571" s="176" t="s">
        <v>134</v>
      </c>
      <c r="L571" s="40"/>
      <c r="M571" s="181" t="s">
        <v>5</v>
      </c>
      <c r="N571" s="182" t="s">
        <v>40</v>
      </c>
      <c r="O571" s="41"/>
      <c r="P571" s="183">
        <f>O571*H571</f>
        <v>0</v>
      </c>
      <c r="Q571" s="183">
        <v>0.13095999999999999</v>
      </c>
      <c r="R571" s="183">
        <f>Q571*H571</f>
        <v>0.32739999999999997</v>
      </c>
      <c r="S571" s="183">
        <v>0</v>
      </c>
      <c r="T571" s="184">
        <f>S571*H571</f>
        <v>0</v>
      </c>
      <c r="AR571" s="23" t="s">
        <v>84</v>
      </c>
      <c r="AT571" s="23" t="s">
        <v>130</v>
      </c>
      <c r="AU571" s="23" t="s">
        <v>78</v>
      </c>
      <c r="AY571" s="23" t="s">
        <v>127</v>
      </c>
      <c r="BE571" s="185">
        <f>IF(N571="základní",J571,0)</f>
        <v>0</v>
      </c>
      <c r="BF571" s="185">
        <f>IF(N571="snížená",J571,0)</f>
        <v>0</v>
      </c>
      <c r="BG571" s="185">
        <f>IF(N571="zákl. přenesená",J571,0)</f>
        <v>0</v>
      </c>
      <c r="BH571" s="185">
        <f>IF(N571="sníž. přenesená",J571,0)</f>
        <v>0</v>
      </c>
      <c r="BI571" s="185">
        <f>IF(N571="nulová",J571,0)</f>
        <v>0</v>
      </c>
      <c r="BJ571" s="23" t="s">
        <v>74</v>
      </c>
      <c r="BK571" s="185">
        <f>ROUND(I571*H571,2)</f>
        <v>0</v>
      </c>
      <c r="BL571" s="23" t="s">
        <v>84</v>
      </c>
      <c r="BM571" s="23" t="s">
        <v>979</v>
      </c>
    </row>
    <row r="572" spans="2:65" s="11" customFormat="1">
      <c r="B572" s="186"/>
      <c r="D572" s="187" t="s">
        <v>137</v>
      </c>
      <c r="E572" s="188" t="s">
        <v>5</v>
      </c>
      <c r="F572" s="189" t="s">
        <v>334</v>
      </c>
      <c r="H572" s="190" t="s">
        <v>5</v>
      </c>
      <c r="I572" s="191"/>
      <c r="L572" s="186"/>
      <c r="M572" s="192"/>
      <c r="N572" s="193"/>
      <c r="O572" s="193"/>
      <c r="P572" s="193"/>
      <c r="Q572" s="193"/>
      <c r="R572" s="193"/>
      <c r="S572" s="193"/>
      <c r="T572" s="194"/>
      <c r="AT572" s="190" t="s">
        <v>137</v>
      </c>
      <c r="AU572" s="190" t="s">
        <v>78</v>
      </c>
      <c r="AV572" s="11" t="s">
        <v>74</v>
      </c>
      <c r="AW572" s="11" t="s">
        <v>33</v>
      </c>
      <c r="AX572" s="11" t="s">
        <v>69</v>
      </c>
      <c r="AY572" s="190" t="s">
        <v>127</v>
      </c>
    </row>
    <row r="573" spans="2:65" s="12" customFormat="1">
      <c r="B573" s="195"/>
      <c r="D573" s="187" t="s">
        <v>137</v>
      </c>
      <c r="E573" s="196" t="s">
        <v>5</v>
      </c>
      <c r="F573" s="197" t="s">
        <v>980</v>
      </c>
      <c r="H573" s="198">
        <v>2.5</v>
      </c>
      <c r="I573" s="199"/>
      <c r="L573" s="195"/>
      <c r="M573" s="200"/>
      <c r="N573" s="201"/>
      <c r="O573" s="201"/>
      <c r="P573" s="201"/>
      <c r="Q573" s="201"/>
      <c r="R573" s="201"/>
      <c r="S573" s="201"/>
      <c r="T573" s="202"/>
      <c r="AT573" s="196" t="s">
        <v>137</v>
      </c>
      <c r="AU573" s="196" t="s">
        <v>78</v>
      </c>
      <c r="AV573" s="12" t="s">
        <v>78</v>
      </c>
      <c r="AW573" s="12" t="s">
        <v>33</v>
      </c>
      <c r="AX573" s="12" t="s">
        <v>69</v>
      </c>
      <c r="AY573" s="196" t="s">
        <v>127</v>
      </c>
    </row>
    <row r="574" spans="2:65" s="13" customFormat="1">
      <c r="B574" s="203"/>
      <c r="D574" s="204" t="s">
        <v>137</v>
      </c>
      <c r="E574" s="205" t="s">
        <v>5</v>
      </c>
      <c r="F574" s="206" t="s">
        <v>141</v>
      </c>
      <c r="H574" s="207">
        <v>2.5</v>
      </c>
      <c r="I574" s="208"/>
      <c r="L574" s="203"/>
      <c r="M574" s="209"/>
      <c r="N574" s="210"/>
      <c r="O574" s="210"/>
      <c r="P574" s="210"/>
      <c r="Q574" s="210"/>
      <c r="R574" s="210"/>
      <c r="S574" s="210"/>
      <c r="T574" s="211"/>
      <c r="AT574" s="212" t="s">
        <v>137</v>
      </c>
      <c r="AU574" s="212" t="s">
        <v>78</v>
      </c>
      <c r="AV574" s="13" t="s">
        <v>84</v>
      </c>
      <c r="AW574" s="13" t="s">
        <v>33</v>
      </c>
      <c r="AX574" s="13" t="s">
        <v>74</v>
      </c>
      <c r="AY574" s="212" t="s">
        <v>127</v>
      </c>
    </row>
    <row r="575" spans="2:65" s="1" customFormat="1" ht="22.5" customHeight="1">
      <c r="B575" s="173"/>
      <c r="C575" s="222" t="s">
        <v>981</v>
      </c>
      <c r="D575" s="222" t="s">
        <v>439</v>
      </c>
      <c r="E575" s="223" t="s">
        <v>982</v>
      </c>
      <c r="F575" s="224" t="s">
        <v>983</v>
      </c>
      <c r="G575" s="225" t="s">
        <v>672</v>
      </c>
      <c r="H575" s="226">
        <v>9</v>
      </c>
      <c r="I575" s="227"/>
      <c r="J575" s="228">
        <f>ROUND(I575*H575,2)</f>
        <v>0</v>
      </c>
      <c r="K575" s="224" t="s">
        <v>134</v>
      </c>
      <c r="L575" s="229"/>
      <c r="M575" s="230" t="s">
        <v>5</v>
      </c>
      <c r="N575" s="231" t="s">
        <v>40</v>
      </c>
      <c r="O575" s="41"/>
      <c r="P575" s="183">
        <f>O575*H575</f>
        <v>0</v>
      </c>
      <c r="Q575" s="183">
        <v>1.2999999999999999E-2</v>
      </c>
      <c r="R575" s="183">
        <f>Q575*H575</f>
        <v>0.11699999999999999</v>
      </c>
      <c r="S575" s="183">
        <v>0</v>
      </c>
      <c r="T575" s="184">
        <f>S575*H575</f>
        <v>0</v>
      </c>
      <c r="AR575" s="23" t="s">
        <v>188</v>
      </c>
      <c r="AT575" s="23" t="s">
        <v>439</v>
      </c>
      <c r="AU575" s="23" t="s">
        <v>78</v>
      </c>
      <c r="AY575" s="23" t="s">
        <v>127</v>
      </c>
      <c r="BE575" s="185">
        <f>IF(N575="základní",J575,0)</f>
        <v>0</v>
      </c>
      <c r="BF575" s="185">
        <f>IF(N575="snížená",J575,0)</f>
        <v>0</v>
      </c>
      <c r="BG575" s="185">
        <f>IF(N575="zákl. přenesená",J575,0)</f>
        <v>0</v>
      </c>
      <c r="BH575" s="185">
        <f>IF(N575="sníž. přenesená",J575,0)</f>
        <v>0</v>
      </c>
      <c r="BI575" s="185">
        <f>IF(N575="nulová",J575,0)</f>
        <v>0</v>
      </c>
      <c r="BJ575" s="23" t="s">
        <v>74</v>
      </c>
      <c r="BK575" s="185">
        <f>ROUND(I575*H575,2)</f>
        <v>0</v>
      </c>
      <c r="BL575" s="23" t="s">
        <v>84</v>
      </c>
      <c r="BM575" s="23" t="s">
        <v>984</v>
      </c>
    </row>
    <row r="576" spans="2:65" s="1" customFormat="1" ht="44.25" customHeight="1">
      <c r="B576" s="173"/>
      <c r="C576" s="174" t="s">
        <v>985</v>
      </c>
      <c r="D576" s="174" t="s">
        <v>130</v>
      </c>
      <c r="E576" s="175" t="s">
        <v>986</v>
      </c>
      <c r="F576" s="176" t="s">
        <v>987</v>
      </c>
      <c r="G576" s="177" t="s">
        <v>144</v>
      </c>
      <c r="H576" s="178">
        <v>116</v>
      </c>
      <c r="I576" s="179"/>
      <c r="J576" s="180">
        <f>ROUND(I576*H576,2)</f>
        <v>0</v>
      </c>
      <c r="K576" s="176" t="s">
        <v>134</v>
      </c>
      <c r="L576" s="40"/>
      <c r="M576" s="181" t="s">
        <v>5</v>
      </c>
      <c r="N576" s="182" t="s">
        <v>40</v>
      </c>
      <c r="O576" s="41"/>
      <c r="P576" s="183">
        <f>O576*H576</f>
        <v>0</v>
      </c>
      <c r="Q576" s="183">
        <v>0.16370999999999999</v>
      </c>
      <c r="R576" s="183">
        <f>Q576*H576</f>
        <v>18.990359999999999</v>
      </c>
      <c r="S576" s="183">
        <v>0</v>
      </c>
      <c r="T576" s="184">
        <f>S576*H576</f>
        <v>0</v>
      </c>
      <c r="AR576" s="23" t="s">
        <v>84</v>
      </c>
      <c r="AT576" s="23" t="s">
        <v>130</v>
      </c>
      <c r="AU576" s="23" t="s">
        <v>78</v>
      </c>
      <c r="AY576" s="23" t="s">
        <v>127</v>
      </c>
      <c r="BE576" s="185">
        <f>IF(N576="základní",J576,0)</f>
        <v>0</v>
      </c>
      <c r="BF576" s="185">
        <f>IF(N576="snížená",J576,0)</f>
        <v>0</v>
      </c>
      <c r="BG576" s="185">
        <f>IF(N576="zákl. přenesená",J576,0)</f>
        <v>0</v>
      </c>
      <c r="BH576" s="185">
        <f>IF(N576="sníž. přenesená",J576,0)</f>
        <v>0</v>
      </c>
      <c r="BI576" s="185">
        <f>IF(N576="nulová",J576,0)</f>
        <v>0</v>
      </c>
      <c r="BJ576" s="23" t="s">
        <v>74</v>
      </c>
      <c r="BK576" s="185">
        <f>ROUND(I576*H576,2)</f>
        <v>0</v>
      </c>
      <c r="BL576" s="23" t="s">
        <v>84</v>
      </c>
      <c r="BM576" s="23" t="s">
        <v>988</v>
      </c>
    </row>
    <row r="577" spans="2:65" s="11" customFormat="1">
      <c r="B577" s="186"/>
      <c r="D577" s="187" t="s">
        <v>137</v>
      </c>
      <c r="E577" s="188" t="s">
        <v>5</v>
      </c>
      <c r="F577" s="189" t="s">
        <v>334</v>
      </c>
      <c r="H577" s="190" t="s">
        <v>5</v>
      </c>
      <c r="I577" s="191"/>
      <c r="L577" s="186"/>
      <c r="M577" s="192"/>
      <c r="N577" s="193"/>
      <c r="O577" s="193"/>
      <c r="P577" s="193"/>
      <c r="Q577" s="193"/>
      <c r="R577" s="193"/>
      <c r="S577" s="193"/>
      <c r="T577" s="194"/>
      <c r="AT577" s="190" t="s">
        <v>137</v>
      </c>
      <c r="AU577" s="190" t="s">
        <v>78</v>
      </c>
      <c r="AV577" s="11" t="s">
        <v>74</v>
      </c>
      <c r="AW577" s="11" t="s">
        <v>33</v>
      </c>
      <c r="AX577" s="11" t="s">
        <v>69</v>
      </c>
      <c r="AY577" s="190" t="s">
        <v>127</v>
      </c>
    </row>
    <row r="578" spans="2:65" s="12" customFormat="1">
      <c r="B578" s="195"/>
      <c r="D578" s="187" t="s">
        <v>137</v>
      </c>
      <c r="E578" s="196" t="s">
        <v>5</v>
      </c>
      <c r="F578" s="197" t="s">
        <v>989</v>
      </c>
      <c r="H578" s="198">
        <v>116</v>
      </c>
      <c r="I578" s="199"/>
      <c r="L578" s="195"/>
      <c r="M578" s="200"/>
      <c r="N578" s="201"/>
      <c r="O578" s="201"/>
      <c r="P578" s="201"/>
      <c r="Q578" s="201"/>
      <c r="R578" s="201"/>
      <c r="S578" s="201"/>
      <c r="T578" s="202"/>
      <c r="AT578" s="196" t="s">
        <v>137</v>
      </c>
      <c r="AU578" s="196" t="s">
        <v>78</v>
      </c>
      <c r="AV578" s="12" t="s">
        <v>78</v>
      </c>
      <c r="AW578" s="12" t="s">
        <v>33</v>
      </c>
      <c r="AX578" s="12" t="s">
        <v>69</v>
      </c>
      <c r="AY578" s="196" t="s">
        <v>127</v>
      </c>
    </row>
    <row r="579" spans="2:65" s="13" customFormat="1">
      <c r="B579" s="203"/>
      <c r="D579" s="204" t="s">
        <v>137</v>
      </c>
      <c r="E579" s="205" t="s">
        <v>5</v>
      </c>
      <c r="F579" s="206" t="s">
        <v>141</v>
      </c>
      <c r="H579" s="207">
        <v>116</v>
      </c>
      <c r="I579" s="208"/>
      <c r="L579" s="203"/>
      <c r="M579" s="209"/>
      <c r="N579" s="210"/>
      <c r="O579" s="210"/>
      <c r="P579" s="210"/>
      <c r="Q579" s="210"/>
      <c r="R579" s="210"/>
      <c r="S579" s="210"/>
      <c r="T579" s="211"/>
      <c r="AT579" s="212" t="s">
        <v>137</v>
      </c>
      <c r="AU579" s="212" t="s">
        <v>78</v>
      </c>
      <c r="AV579" s="13" t="s">
        <v>84</v>
      </c>
      <c r="AW579" s="13" t="s">
        <v>33</v>
      </c>
      <c r="AX579" s="13" t="s">
        <v>74</v>
      </c>
      <c r="AY579" s="212" t="s">
        <v>127</v>
      </c>
    </row>
    <row r="580" spans="2:65" s="1" customFormat="1" ht="22.5" customHeight="1">
      <c r="B580" s="173"/>
      <c r="C580" s="222" t="s">
        <v>990</v>
      </c>
      <c r="D580" s="222" t="s">
        <v>439</v>
      </c>
      <c r="E580" s="223" t="s">
        <v>991</v>
      </c>
      <c r="F580" s="224" t="s">
        <v>992</v>
      </c>
      <c r="G580" s="225" t="s">
        <v>672</v>
      </c>
      <c r="H580" s="226">
        <v>352</v>
      </c>
      <c r="I580" s="227"/>
      <c r="J580" s="228">
        <f t="shared" ref="J580:J585" si="10">ROUND(I580*H580,2)</f>
        <v>0</v>
      </c>
      <c r="K580" s="224" t="s">
        <v>134</v>
      </c>
      <c r="L580" s="229"/>
      <c r="M580" s="230" t="s">
        <v>5</v>
      </c>
      <c r="N580" s="231" t="s">
        <v>40</v>
      </c>
      <c r="O580" s="41"/>
      <c r="P580" s="183">
        <f t="shared" ref="P580:P585" si="11">O580*H580</f>
        <v>0</v>
      </c>
      <c r="Q580" s="183">
        <v>4.3999999999999997E-2</v>
      </c>
      <c r="R580" s="183">
        <f t="shared" ref="R580:R585" si="12">Q580*H580</f>
        <v>15.488</v>
      </c>
      <c r="S580" s="183">
        <v>0</v>
      </c>
      <c r="T580" s="184">
        <f t="shared" ref="T580:T585" si="13">S580*H580</f>
        <v>0</v>
      </c>
      <c r="AR580" s="23" t="s">
        <v>188</v>
      </c>
      <c r="AT580" s="23" t="s">
        <v>439</v>
      </c>
      <c r="AU580" s="23" t="s">
        <v>78</v>
      </c>
      <c r="AY580" s="23" t="s">
        <v>127</v>
      </c>
      <c r="BE580" s="185">
        <f t="shared" ref="BE580:BE585" si="14">IF(N580="základní",J580,0)</f>
        <v>0</v>
      </c>
      <c r="BF580" s="185">
        <f t="shared" ref="BF580:BF585" si="15">IF(N580="snížená",J580,0)</f>
        <v>0</v>
      </c>
      <c r="BG580" s="185">
        <f t="shared" ref="BG580:BG585" si="16">IF(N580="zákl. přenesená",J580,0)</f>
        <v>0</v>
      </c>
      <c r="BH580" s="185">
        <f t="shared" ref="BH580:BH585" si="17">IF(N580="sníž. přenesená",J580,0)</f>
        <v>0</v>
      </c>
      <c r="BI580" s="185">
        <f t="shared" ref="BI580:BI585" si="18">IF(N580="nulová",J580,0)</f>
        <v>0</v>
      </c>
      <c r="BJ580" s="23" t="s">
        <v>74</v>
      </c>
      <c r="BK580" s="185">
        <f t="shared" ref="BK580:BK585" si="19">ROUND(I580*H580,2)</f>
        <v>0</v>
      </c>
      <c r="BL580" s="23" t="s">
        <v>84</v>
      </c>
      <c r="BM580" s="23" t="s">
        <v>993</v>
      </c>
    </row>
    <row r="581" spans="2:65" s="1" customFormat="1" ht="44.25" customHeight="1">
      <c r="B581" s="173"/>
      <c r="C581" s="174" t="s">
        <v>994</v>
      </c>
      <c r="D581" s="174" t="s">
        <v>130</v>
      </c>
      <c r="E581" s="175" t="s">
        <v>995</v>
      </c>
      <c r="F581" s="176" t="s">
        <v>996</v>
      </c>
      <c r="G581" s="177" t="s">
        <v>672</v>
      </c>
      <c r="H581" s="178">
        <v>6</v>
      </c>
      <c r="I581" s="179"/>
      <c r="J581" s="180">
        <f t="shared" si="10"/>
        <v>0</v>
      </c>
      <c r="K581" s="176" t="s">
        <v>134</v>
      </c>
      <c r="L581" s="40"/>
      <c r="M581" s="181" t="s">
        <v>5</v>
      </c>
      <c r="N581" s="182" t="s">
        <v>40</v>
      </c>
      <c r="O581" s="41"/>
      <c r="P581" s="183">
        <f t="shared" si="11"/>
        <v>0</v>
      </c>
      <c r="Q581" s="183">
        <v>0</v>
      </c>
      <c r="R581" s="183">
        <f t="shared" si="12"/>
        <v>0</v>
      </c>
      <c r="S581" s="183">
        <v>8.2000000000000003E-2</v>
      </c>
      <c r="T581" s="184">
        <f t="shared" si="13"/>
        <v>0.49199999999999999</v>
      </c>
      <c r="AR581" s="23" t="s">
        <v>84</v>
      </c>
      <c r="AT581" s="23" t="s">
        <v>130</v>
      </c>
      <c r="AU581" s="23" t="s">
        <v>78</v>
      </c>
      <c r="AY581" s="23" t="s">
        <v>127</v>
      </c>
      <c r="BE581" s="185">
        <f t="shared" si="14"/>
        <v>0</v>
      </c>
      <c r="BF581" s="185">
        <f t="shared" si="15"/>
        <v>0</v>
      </c>
      <c r="BG581" s="185">
        <f t="shared" si="16"/>
        <v>0</v>
      </c>
      <c r="BH581" s="185">
        <f t="shared" si="17"/>
        <v>0</v>
      </c>
      <c r="BI581" s="185">
        <f t="shared" si="18"/>
        <v>0</v>
      </c>
      <c r="BJ581" s="23" t="s">
        <v>74</v>
      </c>
      <c r="BK581" s="185">
        <f t="shared" si="19"/>
        <v>0</v>
      </c>
      <c r="BL581" s="23" t="s">
        <v>84</v>
      </c>
      <c r="BM581" s="23" t="s">
        <v>997</v>
      </c>
    </row>
    <row r="582" spans="2:65" s="1" customFormat="1" ht="44.25" customHeight="1">
      <c r="B582" s="173"/>
      <c r="C582" s="174" t="s">
        <v>998</v>
      </c>
      <c r="D582" s="174" t="s">
        <v>130</v>
      </c>
      <c r="E582" s="175" t="s">
        <v>999</v>
      </c>
      <c r="F582" s="176" t="s">
        <v>1000</v>
      </c>
      <c r="G582" s="177" t="s">
        <v>672</v>
      </c>
      <c r="H582" s="178">
        <v>3</v>
      </c>
      <c r="I582" s="179"/>
      <c r="J582" s="180">
        <f t="shared" si="10"/>
        <v>0</v>
      </c>
      <c r="K582" s="176" t="s">
        <v>134</v>
      </c>
      <c r="L582" s="40"/>
      <c r="M582" s="181" t="s">
        <v>5</v>
      </c>
      <c r="N582" s="182" t="s">
        <v>40</v>
      </c>
      <c r="O582" s="41"/>
      <c r="P582" s="183">
        <f t="shared" si="11"/>
        <v>0</v>
      </c>
      <c r="Q582" s="183">
        <v>0</v>
      </c>
      <c r="R582" s="183">
        <f t="shared" si="12"/>
        <v>0</v>
      </c>
      <c r="S582" s="183">
        <v>4.0000000000000001E-3</v>
      </c>
      <c r="T582" s="184">
        <f t="shared" si="13"/>
        <v>1.2E-2</v>
      </c>
      <c r="AR582" s="23" t="s">
        <v>84</v>
      </c>
      <c r="AT582" s="23" t="s">
        <v>130</v>
      </c>
      <c r="AU582" s="23" t="s">
        <v>78</v>
      </c>
      <c r="AY582" s="23" t="s">
        <v>127</v>
      </c>
      <c r="BE582" s="185">
        <f t="shared" si="14"/>
        <v>0</v>
      </c>
      <c r="BF582" s="185">
        <f t="shared" si="15"/>
        <v>0</v>
      </c>
      <c r="BG582" s="185">
        <f t="shared" si="16"/>
        <v>0</v>
      </c>
      <c r="BH582" s="185">
        <f t="shared" si="17"/>
        <v>0</v>
      </c>
      <c r="BI582" s="185">
        <f t="shared" si="18"/>
        <v>0</v>
      </c>
      <c r="BJ582" s="23" t="s">
        <v>74</v>
      </c>
      <c r="BK582" s="185">
        <f t="shared" si="19"/>
        <v>0</v>
      </c>
      <c r="BL582" s="23" t="s">
        <v>84</v>
      </c>
      <c r="BM582" s="23" t="s">
        <v>1001</v>
      </c>
    </row>
    <row r="583" spans="2:65" s="1" customFormat="1" ht="57" customHeight="1">
      <c r="B583" s="173"/>
      <c r="C583" s="174" t="s">
        <v>1002</v>
      </c>
      <c r="D583" s="174" t="s">
        <v>130</v>
      </c>
      <c r="E583" s="175" t="s">
        <v>1003</v>
      </c>
      <c r="F583" s="176" t="s">
        <v>1004</v>
      </c>
      <c r="G583" s="177" t="s">
        <v>144</v>
      </c>
      <c r="H583" s="178">
        <v>19</v>
      </c>
      <c r="I583" s="179"/>
      <c r="J583" s="180">
        <f t="shared" si="10"/>
        <v>0</v>
      </c>
      <c r="K583" s="176" t="s">
        <v>134</v>
      </c>
      <c r="L583" s="40"/>
      <c r="M583" s="181" t="s">
        <v>5</v>
      </c>
      <c r="N583" s="182" t="s">
        <v>40</v>
      </c>
      <c r="O583" s="41"/>
      <c r="P583" s="183">
        <f t="shared" si="11"/>
        <v>0</v>
      </c>
      <c r="Q583" s="183">
        <v>0</v>
      </c>
      <c r="R583" s="183">
        <f t="shared" si="12"/>
        <v>0</v>
      </c>
      <c r="S583" s="183">
        <v>0</v>
      </c>
      <c r="T583" s="184">
        <f t="shared" si="13"/>
        <v>0</v>
      </c>
      <c r="AR583" s="23" t="s">
        <v>84</v>
      </c>
      <c r="AT583" s="23" t="s">
        <v>130</v>
      </c>
      <c r="AU583" s="23" t="s">
        <v>78</v>
      </c>
      <c r="AY583" s="23" t="s">
        <v>127</v>
      </c>
      <c r="BE583" s="185">
        <f t="shared" si="14"/>
        <v>0</v>
      </c>
      <c r="BF583" s="185">
        <f t="shared" si="15"/>
        <v>0</v>
      </c>
      <c r="BG583" s="185">
        <f t="shared" si="16"/>
        <v>0</v>
      </c>
      <c r="BH583" s="185">
        <f t="shared" si="17"/>
        <v>0</v>
      </c>
      <c r="BI583" s="185">
        <f t="shared" si="18"/>
        <v>0</v>
      </c>
      <c r="BJ583" s="23" t="s">
        <v>74</v>
      </c>
      <c r="BK583" s="185">
        <f t="shared" si="19"/>
        <v>0</v>
      </c>
      <c r="BL583" s="23" t="s">
        <v>84</v>
      </c>
      <c r="BM583" s="23" t="s">
        <v>1005</v>
      </c>
    </row>
    <row r="584" spans="2:65" s="1" customFormat="1" ht="22.5" customHeight="1">
      <c r="B584" s="173"/>
      <c r="C584" s="222" t="s">
        <v>1006</v>
      </c>
      <c r="D584" s="222" t="s">
        <v>439</v>
      </c>
      <c r="E584" s="223" t="s">
        <v>1007</v>
      </c>
      <c r="F584" s="224" t="s">
        <v>1008</v>
      </c>
      <c r="G584" s="225" t="s">
        <v>232</v>
      </c>
      <c r="H584" s="226">
        <v>1</v>
      </c>
      <c r="I584" s="227"/>
      <c r="J584" s="228">
        <v>0</v>
      </c>
      <c r="K584" s="224" t="s">
        <v>1555</v>
      </c>
      <c r="L584" s="229"/>
      <c r="M584" s="230" t="s">
        <v>5</v>
      </c>
      <c r="N584" s="231" t="s">
        <v>40</v>
      </c>
      <c r="O584" s="41"/>
      <c r="P584" s="183">
        <f t="shared" si="11"/>
        <v>0</v>
      </c>
      <c r="Q584" s="183">
        <v>0</v>
      </c>
      <c r="R584" s="183">
        <f t="shared" si="12"/>
        <v>0</v>
      </c>
      <c r="S584" s="183">
        <v>0</v>
      </c>
      <c r="T584" s="184">
        <f t="shared" si="13"/>
        <v>0</v>
      </c>
      <c r="AR584" s="23" t="s">
        <v>188</v>
      </c>
      <c r="AT584" s="23" t="s">
        <v>439</v>
      </c>
      <c r="AU584" s="23" t="s">
        <v>78</v>
      </c>
      <c r="AY584" s="23" t="s">
        <v>127</v>
      </c>
      <c r="BE584" s="185">
        <f t="shared" si="14"/>
        <v>0</v>
      </c>
      <c r="BF584" s="185">
        <f t="shared" si="15"/>
        <v>0</v>
      </c>
      <c r="BG584" s="185">
        <f t="shared" si="16"/>
        <v>0</v>
      </c>
      <c r="BH584" s="185">
        <f t="shared" si="17"/>
        <v>0</v>
      </c>
      <c r="BI584" s="185">
        <f t="shared" si="18"/>
        <v>0</v>
      </c>
      <c r="BJ584" s="23" t="s">
        <v>74</v>
      </c>
      <c r="BK584" s="185">
        <f t="shared" si="19"/>
        <v>0</v>
      </c>
      <c r="BL584" s="23" t="s">
        <v>84</v>
      </c>
      <c r="BM584" s="23" t="s">
        <v>1009</v>
      </c>
    </row>
    <row r="585" spans="2:65" s="1" customFormat="1" ht="22.5" customHeight="1">
      <c r="B585" s="173"/>
      <c r="C585" s="222" t="s">
        <v>1010</v>
      </c>
      <c r="D585" s="222" t="s">
        <v>439</v>
      </c>
      <c r="E585" s="223" t="s">
        <v>1011</v>
      </c>
      <c r="F585" s="224" t="s">
        <v>1012</v>
      </c>
      <c r="G585" s="225" t="s">
        <v>144</v>
      </c>
      <c r="H585" s="226">
        <v>12.3</v>
      </c>
      <c r="I585" s="227"/>
      <c r="J585" s="228">
        <f t="shared" si="10"/>
        <v>0</v>
      </c>
      <c r="K585" s="224" t="s">
        <v>1555</v>
      </c>
      <c r="L585" s="229"/>
      <c r="M585" s="230" t="s">
        <v>5</v>
      </c>
      <c r="N585" s="231" t="s">
        <v>40</v>
      </c>
      <c r="O585" s="41"/>
      <c r="P585" s="183">
        <f t="shared" si="11"/>
        <v>0</v>
      </c>
      <c r="Q585" s="183">
        <v>1.4999999999999999E-2</v>
      </c>
      <c r="R585" s="183">
        <f t="shared" si="12"/>
        <v>0.1845</v>
      </c>
      <c r="S585" s="183">
        <v>0</v>
      </c>
      <c r="T585" s="184">
        <f t="shared" si="13"/>
        <v>0</v>
      </c>
      <c r="AR585" s="23" t="s">
        <v>188</v>
      </c>
      <c r="AT585" s="23" t="s">
        <v>439</v>
      </c>
      <c r="AU585" s="23" t="s">
        <v>78</v>
      </c>
      <c r="AY585" s="23" t="s">
        <v>127</v>
      </c>
      <c r="BE585" s="185">
        <f t="shared" si="14"/>
        <v>0</v>
      </c>
      <c r="BF585" s="185">
        <f t="shared" si="15"/>
        <v>0</v>
      </c>
      <c r="BG585" s="185">
        <f t="shared" si="16"/>
        <v>0</v>
      </c>
      <c r="BH585" s="185">
        <f t="shared" si="17"/>
        <v>0</v>
      </c>
      <c r="BI585" s="185">
        <f t="shared" si="18"/>
        <v>0</v>
      </c>
      <c r="BJ585" s="23" t="s">
        <v>74</v>
      </c>
      <c r="BK585" s="185">
        <f t="shared" si="19"/>
        <v>0</v>
      </c>
      <c r="BL585" s="23" t="s">
        <v>84</v>
      </c>
      <c r="BM585" s="23" t="s">
        <v>1013</v>
      </c>
    </row>
    <row r="586" spans="2:65" s="10" customFormat="1" ht="29.85" customHeight="1">
      <c r="B586" s="159"/>
      <c r="D586" s="170" t="s">
        <v>68</v>
      </c>
      <c r="E586" s="171" t="s">
        <v>1014</v>
      </c>
      <c r="F586" s="171" t="s">
        <v>1015</v>
      </c>
      <c r="I586" s="162"/>
      <c r="J586" s="172">
        <f>BK586</f>
        <v>0</v>
      </c>
      <c r="L586" s="159"/>
      <c r="M586" s="164"/>
      <c r="N586" s="165"/>
      <c r="O586" s="165"/>
      <c r="P586" s="166">
        <f>SUM(P587:P593)</f>
        <v>0</v>
      </c>
      <c r="Q586" s="165"/>
      <c r="R586" s="166">
        <f>SUM(R587:R593)</f>
        <v>0</v>
      </c>
      <c r="S586" s="165"/>
      <c r="T586" s="167">
        <f>SUM(T587:T593)</f>
        <v>0</v>
      </c>
      <c r="AR586" s="160" t="s">
        <v>74</v>
      </c>
      <c r="AT586" s="168" t="s">
        <v>68</v>
      </c>
      <c r="AU586" s="168" t="s">
        <v>74</v>
      </c>
      <c r="AY586" s="160" t="s">
        <v>127</v>
      </c>
      <c r="BK586" s="169">
        <f>SUM(BK587:BK593)</f>
        <v>0</v>
      </c>
    </row>
    <row r="587" spans="2:65" s="1" customFormat="1" ht="31.5" customHeight="1">
      <c r="B587" s="173"/>
      <c r="C587" s="174" t="s">
        <v>1016</v>
      </c>
      <c r="D587" s="174" t="s">
        <v>130</v>
      </c>
      <c r="E587" s="175" t="s">
        <v>1017</v>
      </c>
      <c r="F587" s="176" t="s">
        <v>1018</v>
      </c>
      <c r="G587" s="177" t="s">
        <v>423</v>
      </c>
      <c r="H587" s="178">
        <v>1538.9280000000001</v>
      </c>
      <c r="I587" s="179"/>
      <c r="J587" s="180">
        <f>ROUND(I587*H587,2)</f>
        <v>0</v>
      </c>
      <c r="K587" s="176" t="s">
        <v>134</v>
      </c>
      <c r="L587" s="40"/>
      <c r="M587" s="181" t="s">
        <v>5</v>
      </c>
      <c r="N587" s="182" t="s">
        <v>40</v>
      </c>
      <c r="O587" s="41"/>
      <c r="P587" s="183">
        <f>O587*H587</f>
        <v>0</v>
      </c>
      <c r="Q587" s="183">
        <v>0</v>
      </c>
      <c r="R587" s="183">
        <f>Q587*H587</f>
        <v>0</v>
      </c>
      <c r="S587" s="183">
        <v>0</v>
      </c>
      <c r="T587" s="184">
        <f>S587*H587</f>
        <v>0</v>
      </c>
      <c r="AR587" s="23" t="s">
        <v>84</v>
      </c>
      <c r="AT587" s="23" t="s">
        <v>130</v>
      </c>
      <c r="AU587" s="23" t="s">
        <v>78</v>
      </c>
      <c r="AY587" s="23" t="s">
        <v>127</v>
      </c>
      <c r="BE587" s="185">
        <f>IF(N587="základní",J587,0)</f>
        <v>0</v>
      </c>
      <c r="BF587" s="185">
        <f>IF(N587="snížená",J587,0)</f>
        <v>0</v>
      </c>
      <c r="BG587" s="185">
        <f>IF(N587="zákl. přenesená",J587,0)</f>
        <v>0</v>
      </c>
      <c r="BH587" s="185">
        <f>IF(N587="sníž. přenesená",J587,0)</f>
        <v>0</v>
      </c>
      <c r="BI587" s="185">
        <f>IF(N587="nulová",J587,0)</f>
        <v>0</v>
      </c>
      <c r="BJ587" s="23" t="s">
        <v>74</v>
      </c>
      <c r="BK587" s="185">
        <f>ROUND(I587*H587,2)</f>
        <v>0</v>
      </c>
      <c r="BL587" s="23" t="s">
        <v>84</v>
      </c>
      <c r="BM587" s="23" t="s">
        <v>1019</v>
      </c>
    </row>
    <row r="588" spans="2:65" s="1" customFormat="1" ht="31.5" customHeight="1">
      <c r="B588" s="173"/>
      <c r="C588" s="174" t="s">
        <v>1020</v>
      </c>
      <c r="D588" s="174" t="s">
        <v>130</v>
      </c>
      <c r="E588" s="175" t="s">
        <v>1021</v>
      </c>
      <c r="F588" s="176" t="s">
        <v>1022</v>
      </c>
      <c r="G588" s="177" t="s">
        <v>423</v>
      </c>
      <c r="H588" s="178">
        <v>13850.352000000001</v>
      </c>
      <c r="I588" s="179"/>
      <c r="J588" s="180">
        <f>ROUND(I588*H588,2)</f>
        <v>0</v>
      </c>
      <c r="K588" s="176" t="s">
        <v>134</v>
      </c>
      <c r="L588" s="40"/>
      <c r="M588" s="181" t="s">
        <v>5</v>
      </c>
      <c r="N588" s="182" t="s">
        <v>40</v>
      </c>
      <c r="O588" s="41"/>
      <c r="P588" s="183">
        <f>O588*H588</f>
        <v>0</v>
      </c>
      <c r="Q588" s="183">
        <v>0</v>
      </c>
      <c r="R588" s="183">
        <f>Q588*H588</f>
        <v>0</v>
      </c>
      <c r="S588" s="183">
        <v>0</v>
      </c>
      <c r="T588" s="184">
        <f>S588*H588</f>
        <v>0</v>
      </c>
      <c r="AR588" s="23" t="s">
        <v>84</v>
      </c>
      <c r="AT588" s="23" t="s">
        <v>130</v>
      </c>
      <c r="AU588" s="23" t="s">
        <v>78</v>
      </c>
      <c r="AY588" s="23" t="s">
        <v>127</v>
      </c>
      <c r="BE588" s="185">
        <f>IF(N588="základní",J588,0)</f>
        <v>0</v>
      </c>
      <c r="BF588" s="185">
        <f>IF(N588="snížená",J588,0)</f>
        <v>0</v>
      </c>
      <c r="BG588" s="185">
        <f>IF(N588="zákl. přenesená",J588,0)</f>
        <v>0</v>
      </c>
      <c r="BH588" s="185">
        <f>IF(N588="sníž. přenesená",J588,0)</f>
        <v>0</v>
      </c>
      <c r="BI588" s="185">
        <f>IF(N588="nulová",J588,0)</f>
        <v>0</v>
      </c>
      <c r="BJ588" s="23" t="s">
        <v>74</v>
      </c>
      <c r="BK588" s="185">
        <f>ROUND(I588*H588,2)</f>
        <v>0</v>
      </c>
      <c r="BL588" s="23" t="s">
        <v>84</v>
      </c>
      <c r="BM588" s="23" t="s">
        <v>1023</v>
      </c>
    </row>
    <row r="589" spans="2:65" s="12" customFormat="1">
      <c r="B589" s="195"/>
      <c r="D589" s="187" t="s">
        <v>137</v>
      </c>
      <c r="E589" s="196" t="s">
        <v>5</v>
      </c>
      <c r="F589" s="197" t="s">
        <v>1024</v>
      </c>
      <c r="H589" s="198">
        <v>13850.352000000001</v>
      </c>
      <c r="I589" s="199"/>
      <c r="L589" s="195"/>
      <c r="M589" s="200"/>
      <c r="N589" s="201"/>
      <c r="O589" s="201"/>
      <c r="P589" s="201"/>
      <c r="Q589" s="201"/>
      <c r="R589" s="201"/>
      <c r="S589" s="201"/>
      <c r="T589" s="202"/>
      <c r="AT589" s="196" t="s">
        <v>137</v>
      </c>
      <c r="AU589" s="196" t="s">
        <v>78</v>
      </c>
      <c r="AV589" s="12" t="s">
        <v>78</v>
      </c>
      <c r="AW589" s="12" t="s">
        <v>33</v>
      </c>
      <c r="AX589" s="12" t="s">
        <v>69</v>
      </c>
      <c r="AY589" s="196" t="s">
        <v>127</v>
      </c>
    </row>
    <row r="590" spans="2:65" s="13" customFormat="1">
      <c r="B590" s="203"/>
      <c r="D590" s="204" t="s">
        <v>137</v>
      </c>
      <c r="E590" s="205" t="s">
        <v>5</v>
      </c>
      <c r="F590" s="206" t="s">
        <v>141</v>
      </c>
      <c r="H590" s="207">
        <v>13850.352000000001</v>
      </c>
      <c r="I590" s="208"/>
      <c r="L590" s="203"/>
      <c r="M590" s="209"/>
      <c r="N590" s="210"/>
      <c r="O590" s="210"/>
      <c r="P590" s="210"/>
      <c r="Q590" s="210"/>
      <c r="R590" s="210"/>
      <c r="S590" s="210"/>
      <c r="T590" s="211"/>
      <c r="AT590" s="212" t="s">
        <v>137</v>
      </c>
      <c r="AU590" s="212" t="s">
        <v>78</v>
      </c>
      <c r="AV590" s="13" t="s">
        <v>84</v>
      </c>
      <c r="AW590" s="13" t="s">
        <v>33</v>
      </c>
      <c r="AX590" s="13" t="s">
        <v>74</v>
      </c>
      <c r="AY590" s="212" t="s">
        <v>127</v>
      </c>
    </row>
    <row r="591" spans="2:65" s="1" customFormat="1" ht="22.5" customHeight="1">
      <c r="B591" s="173"/>
      <c r="C591" s="174" t="s">
        <v>1025</v>
      </c>
      <c r="D591" s="174" t="s">
        <v>130</v>
      </c>
      <c r="E591" s="175" t="s">
        <v>1026</v>
      </c>
      <c r="F591" s="176" t="s">
        <v>1027</v>
      </c>
      <c r="G591" s="177" t="s">
        <v>423</v>
      </c>
      <c r="H591" s="178">
        <v>1538.9280000000001</v>
      </c>
      <c r="I591" s="179"/>
      <c r="J591" s="180">
        <f>ROUND(I591*H591,2)</f>
        <v>0</v>
      </c>
      <c r="K591" s="176" t="s">
        <v>134</v>
      </c>
      <c r="L591" s="40"/>
      <c r="M591" s="181" t="s">
        <v>5</v>
      </c>
      <c r="N591" s="182" t="s">
        <v>40</v>
      </c>
      <c r="O591" s="41"/>
      <c r="P591" s="183">
        <f>O591*H591</f>
        <v>0</v>
      </c>
      <c r="Q591" s="183">
        <v>0</v>
      </c>
      <c r="R591" s="183">
        <f>Q591*H591</f>
        <v>0</v>
      </c>
      <c r="S591" s="183">
        <v>0</v>
      </c>
      <c r="T591" s="184">
        <f>S591*H591</f>
        <v>0</v>
      </c>
      <c r="AR591" s="23" t="s">
        <v>84</v>
      </c>
      <c r="AT591" s="23" t="s">
        <v>130</v>
      </c>
      <c r="AU591" s="23" t="s">
        <v>78</v>
      </c>
      <c r="AY591" s="23" t="s">
        <v>127</v>
      </c>
      <c r="BE591" s="185">
        <f>IF(N591="základní",J591,0)</f>
        <v>0</v>
      </c>
      <c r="BF591" s="185">
        <f>IF(N591="snížená",J591,0)</f>
        <v>0</v>
      </c>
      <c r="BG591" s="185">
        <f>IF(N591="zákl. přenesená",J591,0)</f>
        <v>0</v>
      </c>
      <c r="BH591" s="185">
        <f>IF(N591="sníž. přenesená",J591,0)</f>
        <v>0</v>
      </c>
      <c r="BI591" s="185">
        <f>IF(N591="nulová",J591,0)</f>
        <v>0</v>
      </c>
      <c r="BJ591" s="23" t="s">
        <v>74</v>
      </c>
      <c r="BK591" s="185">
        <f>ROUND(I591*H591,2)</f>
        <v>0</v>
      </c>
      <c r="BL591" s="23" t="s">
        <v>84</v>
      </c>
      <c r="BM591" s="23" t="s">
        <v>1028</v>
      </c>
    </row>
    <row r="592" spans="2:65" s="1" customFormat="1" ht="22.5" customHeight="1">
      <c r="B592" s="173"/>
      <c r="C592" s="174" t="s">
        <v>1029</v>
      </c>
      <c r="D592" s="174" t="s">
        <v>130</v>
      </c>
      <c r="E592" s="175" t="s">
        <v>1030</v>
      </c>
      <c r="F592" s="176" t="s">
        <v>1031</v>
      </c>
      <c r="G592" s="177" t="s">
        <v>423</v>
      </c>
      <c r="H592" s="178">
        <v>141.75</v>
      </c>
      <c r="I592" s="179"/>
      <c r="J592" s="180">
        <f>ROUND(I592*H592,2)</f>
        <v>0</v>
      </c>
      <c r="K592" s="176" t="s">
        <v>134</v>
      </c>
      <c r="L592" s="40"/>
      <c r="M592" s="181" t="s">
        <v>5</v>
      </c>
      <c r="N592" s="182" t="s">
        <v>40</v>
      </c>
      <c r="O592" s="41"/>
      <c r="P592" s="183">
        <f>O592*H592</f>
        <v>0</v>
      </c>
      <c r="Q592" s="183">
        <v>0</v>
      </c>
      <c r="R592" s="183">
        <f>Q592*H592</f>
        <v>0</v>
      </c>
      <c r="S592" s="183">
        <v>0</v>
      </c>
      <c r="T592" s="184">
        <f>S592*H592</f>
        <v>0</v>
      </c>
      <c r="AR592" s="23" t="s">
        <v>84</v>
      </c>
      <c r="AT592" s="23" t="s">
        <v>130</v>
      </c>
      <c r="AU592" s="23" t="s">
        <v>78</v>
      </c>
      <c r="AY592" s="23" t="s">
        <v>127</v>
      </c>
      <c r="BE592" s="185">
        <f>IF(N592="základní",J592,0)</f>
        <v>0</v>
      </c>
      <c r="BF592" s="185">
        <f>IF(N592="snížená",J592,0)</f>
        <v>0</v>
      </c>
      <c r="BG592" s="185">
        <f>IF(N592="zákl. přenesená",J592,0)</f>
        <v>0</v>
      </c>
      <c r="BH592" s="185">
        <f>IF(N592="sníž. přenesená",J592,0)</f>
        <v>0</v>
      </c>
      <c r="BI592" s="185">
        <f>IF(N592="nulová",J592,0)</f>
        <v>0</v>
      </c>
      <c r="BJ592" s="23" t="s">
        <v>74</v>
      </c>
      <c r="BK592" s="185">
        <f>ROUND(I592*H592,2)</f>
        <v>0</v>
      </c>
      <c r="BL592" s="23" t="s">
        <v>84</v>
      </c>
      <c r="BM592" s="23" t="s">
        <v>1032</v>
      </c>
    </row>
    <row r="593" spans="2:65" s="1" customFormat="1" ht="22.5" customHeight="1">
      <c r="B593" s="173"/>
      <c r="C593" s="174" t="s">
        <v>1033</v>
      </c>
      <c r="D593" s="174" t="s">
        <v>130</v>
      </c>
      <c r="E593" s="175" t="s">
        <v>1034</v>
      </c>
      <c r="F593" s="176" t="s">
        <v>1035</v>
      </c>
      <c r="G593" s="177" t="s">
        <v>423</v>
      </c>
      <c r="H593" s="178">
        <v>1445.1780000000001</v>
      </c>
      <c r="I593" s="179"/>
      <c r="J593" s="180">
        <f>ROUND(I593*H593,2)</f>
        <v>0</v>
      </c>
      <c r="K593" s="176" t="s">
        <v>134</v>
      </c>
      <c r="L593" s="40"/>
      <c r="M593" s="181" t="s">
        <v>5</v>
      </c>
      <c r="N593" s="182" t="s">
        <v>40</v>
      </c>
      <c r="O593" s="41"/>
      <c r="P593" s="183">
        <f>O593*H593</f>
        <v>0</v>
      </c>
      <c r="Q593" s="183">
        <v>0</v>
      </c>
      <c r="R593" s="183">
        <f>Q593*H593</f>
        <v>0</v>
      </c>
      <c r="S593" s="183">
        <v>0</v>
      </c>
      <c r="T593" s="184">
        <f>S593*H593</f>
        <v>0</v>
      </c>
      <c r="AR593" s="23" t="s">
        <v>84</v>
      </c>
      <c r="AT593" s="23" t="s">
        <v>130</v>
      </c>
      <c r="AU593" s="23" t="s">
        <v>78</v>
      </c>
      <c r="AY593" s="23" t="s">
        <v>127</v>
      </c>
      <c r="BE593" s="185">
        <f>IF(N593="základní",J593,0)</f>
        <v>0</v>
      </c>
      <c r="BF593" s="185">
        <f>IF(N593="snížená",J593,0)</f>
        <v>0</v>
      </c>
      <c r="BG593" s="185">
        <f>IF(N593="zákl. přenesená",J593,0)</f>
        <v>0</v>
      </c>
      <c r="BH593" s="185">
        <f>IF(N593="sníž. přenesená",J593,0)</f>
        <v>0</v>
      </c>
      <c r="BI593" s="185">
        <f>IF(N593="nulová",J593,0)</f>
        <v>0</v>
      </c>
      <c r="BJ593" s="23" t="s">
        <v>74</v>
      </c>
      <c r="BK593" s="185">
        <f>ROUND(I593*H593,2)</f>
        <v>0</v>
      </c>
      <c r="BL593" s="23" t="s">
        <v>84</v>
      </c>
      <c r="BM593" s="23" t="s">
        <v>1036</v>
      </c>
    </row>
    <row r="594" spans="2:65" s="10" customFormat="1" ht="29.85" customHeight="1">
      <c r="B594" s="159"/>
      <c r="D594" s="170" t="s">
        <v>68</v>
      </c>
      <c r="E594" s="171" t="s">
        <v>1037</v>
      </c>
      <c r="F594" s="171" t="s">
        <v>1038</v>
      </c>
      <c r="I594" s="162"/>
      <c r="J594" s="172">
        <f>BK594</f>
        <v>0</v>
      </c>
      <c r="L594" s="159"/>
      <c r="M594" s="164"/>
      <c r="N594" s="165"/>
      <c r="O594" s="165"/>
      <c r="P594" s="166">
        <f>P595</f>
        <v>0</v>
      </c>
      <c r="Q594" s="165"/>
      <c r="R594" s="166">
        <f>R595</f>
        <v>0</v>
      </c>
      <c r="S594" s="165"/>
      <c r="T594" s="167">
        <f>T595</f>
        <v>0</v>
      </c>
      <c r="AR594" s="160" t="s">
        <v>74</v>
      </c>
      <c r="AT594" s="168" t="s">
        <v>68</v>
      </c>
      <c r="AU594" s="168" t="s">
        <v>74</v>
      </c>
      <c r="AY594" s="160" t="s">
        <v>127</v>
      </c>
      <c r="BK594" s="169">
        <f>BK595</f>
        <v>0</v>
      </c>
    </row>
    <row r="595" spans="2:65" s="1" customFormat="1" ht="31.5" customHeight="1">
      <c r="B595" s="173"/>
      <c r="C595" s="174" t="s">
        <v>1039</v>
      </c>
      <c r="D595" s="174" t="s">
        <v>130</v>
      </c>
      <c r="E595" s="175" t="s">
        <v>1040</v>
      </c>
      <c r="F595" s="176" t="s">
        <v>1041</v>
      </c>
      <c r="G595" s="177" t="s">
        <v>423</v>
      </c>
      <c r="H595" s="178">
        <v>1097.3340000000001</v>
      </c>
      <c r="I595" s="179"/>
      <c r="J595" s="180">
        <f>ROUND(I595*H595,2)</f>
        <v>0</v>
      </c>
      <c r="K595" s="176" t="s">
        <v>134</v>
      </c>
      <c r="L595" s="40"/>
      <c r="M595" s="181" t="s">
        <v>5</v>
      </c>
      <c r="N595" s="236" t="s">
        <v>40</v>
      </c>
      <c r="O595" s="237"/>
      <c r="P595" s="238">
        <f>O595*H595</f>
        <v>0</v>
      </c>
      <c r="Q595" s="238">
        <v>0</v>
      </c>
      <c r="R595" s="238">
        <f>Q595*H595</f>
        <v>0</v>
      </c>
      <c r="S595" s="238">
        <v>0</v>
      </c>
      <c r="T595" s="239">
        <f>S595*H595</f>
        <v>0</v>
      </c>
      <c r="AR595" s="23" t="s">
        <v>84</v>
      </c>
      <c r="AT595" s="23" t="s">
        <v>130</v>
      </c>
      <c r="AU595" s="23" t="s">
        <v>78</v>
      </c>
      <c r="AY595" s="23" t="s">
        <v>127</v>
      </c>
      <c r="BE595" s="185">
        <f>IF(N595="základní",J595,0)</f>
        <v>0</v>
      </c>
      <c r="BF595" s="185">
        <f>IF(N595="snížená",J595,0)</f>
        <v>0</v>
      </c>
      <c r="BG595" s="185">
        <f>IF(N595="zákl. přenesená",J595,0)</f>
        <v>0</v>
      </c>
      <c r="BH595" s="185">
        <f>IF(N595="sníž. přenesená",J595,0)</f>
        <v>0</v>
      </c>
      <c r="BI595" s="185">
        <f>IF(N595="nulová",J595,0)</f>
        <v>0</v>
      </c>
      <c r="BJ595" s="23" t="s">
        <v>74</v>
      </c>
      <c r="BK595" s="185">
        <f>ROUND(I595*H595,2)</f>
        <v>0</v>
      </c>
      <c r="BL595" s="23" t="s">
        <v>84</v>
      </c>
      <c r="BM595" s="23" t="s">
        <v>1042</v>
      </c>
    </row>
    <row r="596" spans="2:65" s="1" customFormat="1" ht="6.9" customHeight="1">
      <c r="B596" s="55"/>
      <c r="C596" s="56"/>
      <c r="D596" s="56"/>
      <c r="E596" s="56"/>
      <c r="F596" s="56"/>
      <c r="G596" s="56"/>
      <c r="H596" s="56"/>
      <c r="I596" s="126"/>
      <c r="J596" s="56"/>
      <c r="K596" s="56"/>
      <c r="L596" s="40"/>
    </row>
  </sheetData>
  <autoFilter ref="C84:K595"/>
  <mergeCells count="9"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07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8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93</v>
      </c>
      <c r="G1" s="359" t="s">
        <v>94</v>
      </c>
      <c r="H1" s="359"/>
      <c r="I1" s="102"/>
      <c r="J1" s="101" t="s">
        <v>95</v>
      </c>
      <c r="K1" s="100" t="s">
        <v>96</v>
      </c>
      <c r="L1" s="101" t="s">
        <v>97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83</v>
      </c>
    </row>
    <row r="3" spans="1:70" ht="6.9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78</v>
      </c>
    </row>
    <row r="4" spans="1:70" ht="36.9" customHeight="1">
      <c r="B4" s="27"/>
      <c r="C4" s="28"/>
      <c r="D4" s="29" t="s">
        <v>98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3.2">
      <c r="B6" s="27"/>
      <c r="C6" s="28"/>
      <c r="D6" s="36" t="s">
        <v>18</v>
      </c>
      <c r="E6" s="28"/>
      <c r="F6" s="28"/>
      <c r="G6" s="28"/>
      <c r="H6" s="28"/>
      <c r="I6" s="104"/>
      <c r="J6" s="28"/>
      <c r="K6" s="30"/>
    </row>
    <row r="7" spans="1:70" ht="22.5" customHeight="1">
      <c r="B7" s="27"/>
      <c r="C7" s="28"/>
      <c r="D7" s="28"/>
      <c r="E7" s="360" t="str">
        <f>'Rekapitulace stavby'!K6</f>
        <v>Modernizace silnice II-311 Nepomuky Horní Čermná</v>
      </c>
      <c r="F7" s="361"/>
      <c r="G7" s="361"/>
      <c r="H7" s="361"/>
      <c r="I7" s="104"/>
      <c r="J7" s="28"/>
      <c r="K7" s="30"/>
    </row>
    <row r="8" spans="1:70" s="1" customFormat="1" ht="13.2">
      <c r="B8" s="40"/>
      <c r="C8" s="41"/>
      <c r="D8" s="36" t="s">
        <v>99</v>
      </c>
      <c r="E8" s="41"/>
      <c r="F8" s="41"/>
      <c r="G8" s="41"/>
      <c r="H8" s="41"/>
      <c r="I8" s="105"/>
      <c r="J8" s="41"/>
      <c r="K8" s="44"/>
    </row>
    <row r="9" spans="1:70" s="1" customFormat="1" ht="36.9" customHeight="1">
      <c r="B9" s="40"/>
      <c r="C9" s="41"/>
      <c r="D9" s="41"/>
      <c r="E9" s="362" t="s">
        <v>1043</v>
      </c>
      <c r="F9" s="363"/>
      <c r="G9" s="363"/>
      <c r="H9" s="363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>
      <c r="B11" s="40"/>
      <c r="C11" s="41"/>
      <c r="D11" s="36" t="s">
        <v>20</v>
      </c>
      <c r="E11" s="41"/>
      <c r="F11" s="34" t="s">
        <v>5</v>
      </c>
      <c r="G11" s="41"/>
      <c r="H11" s="41"/>
      <c r="I11" s="106" t="s">
        <v>21</v>
      </c>
      <c r="J11" s="34" t="s">
        <v>5</v>
      </c>
      <c r="K11" s="44"/>
    </row>
    <row r="12" spans="1:70" s="1" customFormat="1" ht="14.4" customHeight="1">
      <c r="B12" s="40"/>
      <c r="C12" s="41"/>
      <c r="D12" s="36" t="s">
        <v>22</v>
      </c>
      <c r="E12" s="41"/>
      <c r="F12" s="34" t="s">
        <v>23</v>
      </c>
      <c r="G12" s="41"/>
      <c r="H12" s="41"/>
      <c r="I12" s="106" t="s">
        <v>24</v>
      </c>
      <c r="J12" s="107" t="str">
        <f>'Rekapitulace stavby'!AN8</f>
        <v>12. 7. 2017</v>
      </c>
      <c r="K12" s="44"/>
    </row>
    <row r="13" spans="1:70" s="1" customFormat="1" ht="10.8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>
      <c r="B14" s="40"/>
      <c r="C14" s="41"/>
      <c r="D14" s="36" t="s">
        <v>26</v>
      </c>
      <c r="E14" s="41"/>
      <c r="F14" s="41"/>
      <c r="G14" s="41"/>
      <c r="H14" s="41"/>
      <c r="I14" s="106" t="s">
        <v>27</v>
      </c>
      <c r="J14" s="34" t="s">
        <v>5</v>
      </c>
      <c r="K14" s="44"/>
    </row>
    <row r="15" spans="1:70" s="1" customFormat="1" ht="18" customHeight="1">
      <c r="B15" s="40"/>
      <c r="C15" s="41"/>
      <c r="D15" s="41"/>
      <c r="E15" s="34" t="s">
        <v>28</v>
      </c>
      <c r="F15" s="41"/>
      <c r="G15" s="41"/>
      <c r="H15" s="41"/>
      <c r="I15" s="106" t="s">
        <v>29</v>
      </c>
      <c r="J15" s="34" t="s">
        <v>5</v>
      </c>
      <c r="K15" s="44"/>
    </row>
    <row r="16" spans="1:70" s="1" customFormat="1" ht="6.9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>
      <c r="B17" s="40"/>
      <c r="C17" s="41"/>
      <c r="D17" s="36" t="s">
        <v>30</v>
      </c>
      <c r="E17" s="41"/>
      <c r="F17" s="41"/>
      <c r="G17" s="41"/>
      <c r="H17" s="41"/>
      <c r="I17" s="106" t="s">
        <v>27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>Ing.Martin Krejčí</v>
      </c>
      <c r="F18" s="41"/>
      <c r="G18" s="41"/>
      <c r="H18" s="41"/>
      <c r="I18" s="106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>
      <c r="B20" s="40"/>
      <c r="C20" s="41"/>
      <c r="D20" s="36" t="s">
        <v>31</v>
      </c>
      <c r="E20" s="41"/>
      <c r="F20" s="41"/>
      <c r="G20" s="41"/>
      <c r="H20" s="41"/>
      <c r="I20" s="106" t="s">
        <v>27</v>
      </c>
      <c r="J20" s="34" t="s">
        <v>5</v>
      </c>
      <c r="K20" s="44"/>
    </row>
    <row r="21" spans="2:11" s="1" customFormat="1" ht="18" customHeight="1">
      <c r="B21" s="40"/>
      <c r="C21" s="41"/>
      <c r="D21" s="41"/>
      <c r="E21" s="34" t="s">
        <v>32</v>
      </c>
      <c r="F21" s="41"/>
      <c r="G21" s="41"/>
      <c r="H21" s="41"/>
      <c r="I21" s="106" t="s">
        <v>29</v>
      </c>
      <c r="J21" s="34" t="s">
        <v>5</v>
      </c>
      <c r="K21" s="44"/>
    </row>
    <row r="22" spans="2:11" s="1" customFormat="1" ht="6.9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>
      <c r="B23" s="40"/>
      <c r="C23" s="41"/>
      <c r="D23" s="36" t="s">
        <v>34</v>
      </c>
      <c r="E23" s="41"/>
      <c r="F23" s="41"/>
      <c r="G23" s="41"/>
      <c r="H23" s="41"/>
      <c r="I23" s="105"/>
      <c r="J23" s="41"/>
      <c r="K23" s="44"/>
    </row>
    <row r="24" spans="2:11" s="6" customFormat="1" ht="22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35</v>
      </c>
      <c r="E27" s="41"/>
      <c r="F27" s="41"/>
      <c r="G27" s="41"/>
      <c r="H27" s="41"/>
      <c r="I27" s="105"/>
      <c r="J27" s="115">
        <f>ROUND(J83,2)</f>
        <v>0</v>
      </c>
      <c r="K27" s="44"/>
    </row>
    <row r="28" spans="2:11" s="1" customFormat="1" ht="6.9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>
      <c r="B29" s="40"/>
      <c r="C29" s="41"/>
      <c r="D29" s="41"/>
      <c r="E29" s="41"/>
      <c r="F29" s="45" t="s">
        <v>37</v>
      </c>
      <c r="G29" s="41"/>
      <c r="H29" s="41"/>
      <c r="I29" s="116" t="s">
        <v>36</v>
      </c>
      <c r="J29" s="45" t="s">
        <v>38</v>
      </c>
      <c r="K29" s="44"/>
    </row>
    <row r="30" spans="2:11" s="1" customFormat="1" ht="14.4" customHeight="1">
      <c r="B30" s="40"/>
      <c r="C30" s="41"/>
      <c r="D30" s="48" t="s">
        <v>39</v>
      </c>
      <c r="E30" s="48" t="s">
        <v>40</v>
      </c>
      <c r="F30" s="117">
        <f>ROUND(SUM(BE83:BE206), 2)</f>
        <v>0</v>
      </c>
      <c r="G30" s="41"/>
      <c r="H30" s="41"/>
      <c r="I30" s="118">
        <v>0.21</v>
      </c>
      <c r="J30" s="117">
        <f>ROUND(ROUND((SUM(BE83:BE206)), 2)*I30, 2)</f>
        <v>0</v>
      </c>
      <c r="K30" s="44"/>
    </row>
    <row r="31" spans="2:11" s="1" customFormat="1" ht="14.4" customHeight="1">
      <c r="B31" s="40"/>
      <c r="C31" s="41"/>
      <c r="D31" s="41"/>
      <c r="E31" s="48" t="s">
        <v>41</v>
      </c>
      <c r="F31" s="117">
        <f>ROUND(SUM(BF83:BF206), 2)</f>
        <v>0</v>
      </c>
      <c r="G31" s="41"/>
      <c r="H31" s="41"/>
      <c r="I31" s="118">
        <v>0.15</v>
      </c>
      <c r="J31" s="117">
        <f>ROUND(ROUND((SUM(BF83:BF206)), 2)*I31, 2)</f>
        <v>0</v>
      </c>
      <c r="K31" s="44"/>
    </row>
    <row r="32" spans="2:11" s="1" customFormat="1" ht="14.4" hidden="1" customHeight="1">
      <c r="B32" s="40"/>
      <c r="C32" s="41"/>
      <c r="D32" s="41"/>
      <c r="E32" s="48" t="s">
        <v>42</v>
      </c>
      <c r="F32" s="117">
        <f>ROUND(SUM(BG83:BG206),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>
      <c r="B33" s="40"/>
      <c r="C33" s="41"/>
      <c r="D33" s="41"/>
      <c r="E33" s="48" t="s">
        <v>43</v>
      </c>
      <c r="F33" s="117">
        <f>ROUND(SUM(BH83:BH206),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>
      <c r="B34" s="40"/>
      <c r="C34" s="41"/>
      <c r="D34" s="41"/>
      <c r="E34" s="48" t="s">
        <v>44</v>
      </c>
      <c r="F34" s="117">
        <f>ROUND(SUM(BI83:BI206),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45</v>
      </c>
      <c r="E36" s="70"/>
      <c r="F36" s="70"/>
      <c r="G36" s="121" t="s">
        <v>46</v>
      </c>
      <c r="H36" s="122" t="s">
        <v>47</v>
      </c>
      <c r="I36" s="123"/>
      <c r="J36" s="124">
        <f>SUM(J27:J34)</f>
        <v>0</v>
      </c>
      <c r="K36" s="125"/>
    </row>
    <row r="37" spans="2:11" s="1" customFormat="1" ht="14.4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" customHeight="1">
      <c r="B42" s="40"/>
      <c r="C42" s="29" t="s">
        <v>101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>
      <c r="B44" s="40"/>
      <c r="C44" s="36" t="s">
        <v>18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22.5" customHeight="1">
      <c r="B45" s="40"/>
      <c r="C45" s="41"/>
      <c r="D45" s="41"/>
      <c r="E45" s="360" t="str">
        <f>E7</f>
        <v>Modernizace silnice II-311 Nepomuky Horní Čermná</v>
      </c>
      <c r="F45" s="361"/>
      <c r="G45" s="361"/>
      <c r="H45" s="361"/>
      <c r="I45" s="105"/>
      <c r="J45" s="41"/>
      <c r="K45" s="44"/>
    </row>
    <row r="46" spans="2:11" s="1" customFormat="1" ht="14.4" customHeight="1">
      <c r="B46" s="40"/>
      <c r="C46" s="36" t="s">
        <v>99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23.25" customHeight="1">
      <c r="B47" s="40"/>
      <c r="C47" s="41"/>
      <c r="D47" s="41"/>
      <c r="E47" s="362" t="str">
        <f>E9</f>
        <v>3 - SO 102  Úpravy navazujících vozovek-aktivity vedlejší</v>
      </c>
      <c r="F47" s="363"/>
      <c r="G47" s="363"/>
      <c r="H47" s="363"/>
      <c r="I47" s="105"/>
      <c r="J47" s="41"/>
      <c r="K47" s="44"/>
    </row>
    <row r="48" spans="2:11" s="1" customFormat="1" ht="6.9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22</v>
      </c>
      <c r="D49" s="41"/>
      <c r="E49" s="41"/>
      <c r="F49" s="34" t="str">
        <f>F12</f>
        <v xml:space="preserve"> </v>
      </c>
      <c r="G49" s="41"/>
      <c r="H49" s="41"/>
      <c r="I49" s="106" t="s">
        <v>24</v>
      </c>
      <c r="J49" s="107" t="str">
        <f>IF(J12="","",J12)</f>
        <v>12. 7. 2017</v>
      </c>
      <c r="K49" s="44"/>
    </row>
    <row r="50" spans="2:47" s="1" customFormat="1" ht="6.9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3.2">
      <c r="B51" s="40"/>
      <c r="C51" s="36" t="s">
        <v>26</v>
      </c>
      <c r="D51" s="41"/>
      <c r="E51" s="41"/>
      <c r="F51" s="34" t="str">
        <f>E15</f>
        <v>Pardubický kraj Komenského náměstí 125,Pardubice</v>
      </c>
      <c r="G51" s="41"/>
      <c r="H51" s="41"/>
      <c r="I51" s="106" t="s">
        <v>31</v>
      </c>
      <c r="J51" s="34" t="str">
        <f>E21</f>
        <v>HaskoningDHV Czech Republic,spol.s.r.o.,</v>
      </c>
      <c r="K51" s="44"/>
    </row>
    <row r="52" spans="2:47" s="1" customFormat="1" ht="14.4" customHeight="1">
      <c r="B52" s="40"/>
      <c r="C52" s="36" t="s">
        <v>30</v>
      </c>
      <c r="D52" s="41"/>
      <c r="E52" s="41"/>
      <c r="F52" s="34" t="str">
        <f>IF(E18="","",E18)</f>
        <v>Ing.Martin Krejčí</v>
      </c>
      <c r="G52" s="41"/>
      <c r="H52" s="41"/>
      <c r="I52" s="105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102</v>
      </c>
      <c r="D54" s="119"/>
      <c r="E54" s="119"/>
      <c r="F54" s="119"/>
      <c r="G54" s="119"/>
      <c r="H54" s="119"/>
      <c r="I54" s="130"/>
      <c r="J54" s="131" t="s">
        <v>103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104</v>
      </c>
      <c r="D56" s="41"/>
      <c r="E56" s="41"/>
      <c r="F56" s="41"/>
      <c r="G56" s="41"/>
      <c r="H56" s="41"/>
      <c r="I56" s="105"/>
      <c r="J56" s="115">
        <f>J83</f>
        <v>0</v>
      </c>
      <c r="K56" s="44"/>
      <c r="AU56" s="23" t="s">
        <v>105</v>
      </c>
    </row>
    <row r="57" spans="2:47" s="7" customFormat="1" ht="24.9" customHeight="1">
      <c r="B57" s="134"/>
      <c r="C57" s="135"/>
      <c r="D57" s="136" t="s">
        <v>287</v>
      </c>
      <c r="E57" s="137"/>
      <c r="F57" s="137"/>
      <c r="G57" s="137"/>
      <c r="H57" s="137"/>
      <c r="I57" s="138"/>
      <c r="J57" s="139">
        <f>J84</f>
        <v>0</v>
      </c>
      <c r="K57" s="140"/>
    </row>
    <row r="58" spans="2:47" s="8" customFormat="1" ht="19.95" customHeight="1">
      <c r="B58" s="141"/>
      <c r="C58" s="142"/>
      <c r="D58" s="143" t="s">
        <v>288</v>
      </c>
      <c r="E58" s="144"/>
      <c r="F58" s="144"/>
      <c r="G58" s="144"/>
      <c r="H58" s="144"/>
      <c r="I58" s="145"/>
      <c r="J58" s="146">
        <f>J85</f>
        <v>0</v>
      </c>
      <c r="K58" s="147"/>
    </row>
    <row r="59" spans="2:47" s="8" customFormat="1" ht="19.95" customHeight="1">
      <c r="B59" s="141"/>
      <c r="C59" s="142"/>
      <c r="D59" s="143" t="s">
        <v>290</v>
      </c>
      <c r="E59" s="144"/>
      <c r="F59" s="144"/>
      <c r="G59" s="144"/>
      <c r="H59" s="144"/>
      <c r="I59" s="145"/>
      <c r="J59" s="146">
        <f>J144</f>
        <v>0</v>
      </c>
      <c r="K59" s="147"/>
    </row>
    <row r="60" spans="2:47" s="8" customFormat="1" ht="19.95" customHeight="1">
      <c r="B60" s="141"/>
      <c r="C60" s="142"/>
      <c r="D60" s="143" t="s">
        <v>291</v>
      </c>
      <c r="E60" s="144"/>
      <c r="F60" s="144"/>
      <c r="G60" s="144"/>
      <c r="H60" s="144"/>
      <c r="I60" s="145"/>
      <c r="J60" s="146">
        <f>J149</f>
        <v>0</v>
      </c>
      <c r="K60" s="147"/>
    </row>
    <row r="61" spans="2:47" s="8" customFormat="1" ht="19.95" customHeight="1">
      <c r="B61" s="141"/>
      <c r="C61" s="142"/>
      <c r="D61" s="143" t="s">
        <v>293</v>
      </c>
      <c r="E61" s="144"/>
      <c r="F61" s="144"/>
      <c r="G61" s="144"/>
      <c r="H61" s="144"/>
      <c r="I61" s="145"/>
      <c r="J61" s="146">
        <f>J172</f>
        <v>0</v>
      </c>
      <c r="K61" s="147"/>
    </row>
    <row r="62" spans="2:47" s="8" customFormat="1" ht="19.95" customHeight="1">
      <c r="B62" s="141"/>
      <c r="C62" s="142"/>
      <c r="D62" s="143" t="s">
        <v>294</v>
      </c>
      <c r="E62" s="144"/>
      <c r="F62" s="144"/>
      <c r="G62" s="144"/>
      <c r="H62" s="144"/>
      <c r="I62" s="145"/>
      <c r="J62" s="146">
        <f>J196</f>
        <v>0</v>
      </c>
      <c r="K62" s="147"/>
    </row>
    <row r="63" spans="2:47" s="8" customFormat="1" ht="19.95" customHeight="1">
      <c r="B63" s="141"/>
      <c r="C63" s="142"/>
      <c r="D63" s="143" t="s">
        <v>295</v>
      </c>
      <c r="E63" s="144"/>
      <c r="F63" s="144"/>
      <c r="G63" s="144"/>
      <c r="H63" s="144"/>
      <c r="I63" s="145"/>
      <c r="J63" s="146">
        <f>J205</f>
        <v>0</v>
      </c>
      <c r="K63" s="147"/>
    </row>
    <row r="64" spans="2:47" s="1" customFormat="1" ht="21.75" customHeight="1">
      <c r="B64" s="40"/>
      <c r="C64" s="41"/>
      <c r="D64" s="41"/>
      <c r="E64" s="41"/>
      <c r="F64" s="41"/>
      <c r="G64" s="41"/>
      <c r="H64" s="41"/>
      <c r="I64" s="105"/>
      <c r="J64" s="41"/>
      <c r="K64" s="44"/>
    </row>
    <row r="65" spans="2:12" s="1" customFormat="1" ht="6.9" customHeight="1">
      <c r="B65" s="55"/>
      <c r="C65" s="56"/>
      <c r="D65" s="56"/>
      <c r="E65" s="56"/>
      <c r="F65" s="56"/>
      <c r="G65" s="56"/>
      <c r="H65" s="56"/>
      <c r="I65" s="126"/>
      <c r="J65" s="56"/>
      <c r="K65" s="57"/>
    </row>
    <row r="69" spans="2:12" s="1" customFormat="1" ht="6.9" customHeight="1">
      <c r="B69" s="58"/>
      <c r="C69" s="59"/>
      <c r="D69" s="59"/>
      <c r="E69" s="59"/>
      <c r="F69" s="59"/>
      <c r="G69" s="59"/>
      <c r="H69" s="59"/>
      <c r="I69" s="127"/>
      <c r="J69" s="59"/>
      <c r="K69" s="59"/>
      <c r="L69" s="40"/>
    </row>
    <row r="70" spans="2:12" s="1" customFormat="1" ht="36.9" customHeight="1">
      <c r="B70" s="40"/>
      <c r="C70" s="60" t="s">
        <v>111</v>
      </c>
      <c r="L70" s="40"/>
    </row>
    <row r="71" spans="2:12" s="1" customFormat="1" ht="6.9" customHeight="1">
      <c r="B71" s="40"/>
      <c r="L71" s="40"/>
    </row>
    <row r="72" spans="2:12" s="1" customFormat="1" ht="14.4" customHeight="1">
      <c r="B72" s="40"/>
      <c r="C72" s="62" t="s">
        <v>18</v>
      </c>
      <c r="L72" s="40"/>
    </row>
    <row r="73" spans="2:12" s="1" customFormat="1" ht="22.5" customHeight="1">
      <c r="B73" s="40"/>
      <c r="E73" s="356" t="str">
        <f>E7</f>
        <v>Modernizace silnice II-311 Nepomuky Horní Čermná</v>
      </c>
      <c r="F73" s="357"/>
      <c r="G73" s="357"/>
      <c r="H73" s="357"/>
      <c r="L73" s="40"/>
    </row>
    <row r="74" spans="2:12" s="1" customFormat="1" ht="14.4" customHeight="1">
      <c r="B74" s="40"/>
      <c r="C74" s="62" t="s">
        <v>99</v>
      </c>
      <c r="L74" s="40"/>
    </row>
    <row r="75" spans="2:12" s="1" customFormat="1" ht="23.25" customHeight="1">
      <c r="B75" s="40"/>
      <c r="E75" s="326" t="str">
        <f>E9</f>
        <v>3 - SO 102  Úpravy navazujících vozovek-aktivity vedlejší</v>
      </c>
      <c r="F75" s="358"/>
      <c r="G75" s="358"/>
      <c r="H75" s="358"/>
      <c r="L75" s="40"/>
    </row>
    <row r="76" spans="2:12" s="1" customFormat="1" ht="6.9" customHeight="1">
      <c r="B76" s="40"/>
      <c r="L76" s="40"/>
    </row>
    <row r="77" spans="2:12" s="1" customFormat="1" ht="18" customHeight="1">
      <c r="B77" s="40"/>
      <c r="C77" s="62" t="s">
        <v>22</v>
      </c>
      <c r="F77" s="148" t="str">
        <f>F12</f>
        <v xml:space="preserve"> </v>
      </c>
      <c r="I77" s="149" t="s">
        <v>24</v>
      </c>
      <c r="J77" s="66" t="str">
        <f>IF(J12="","",J12)</f>
        <v>12. 7. 2017</v>
      </c>
      <c r="L77" s="40"/>
    </row>
    <row r="78" spans="2:12" s="1" customFormat="1" ht="6.9" customHeight="1">
      <c r="B78" s="40"/>
      <c r="L78" s="40"/>
    </row>
    <row r="79" spans="2:12" s="1" customFormat="1" ht="13.2">
      <c r="B79" s="40"/>
      <c r="C79" s="62" t="s">
        <v>26</v>
      </c>
      <c r="F79" s="148" t="str">
        <f>E15</f>
        <v>Pardubický kraj Komenského náměstí 125,Pardubice</v>
      </c>
      <c r="I79" s="149" t="s">
        <v>31</v>
      </c>
      <c r="J79" s="148" t="str">
        <f>E21</f>
        <v>HaskoningDHV Czech Republic,spol.s.r.o.,</v>
      </c>
      <c r="L79" s="40"/>
    </row>
    <row r="80" spans="2:12" s="1" customFormat="1" ht="14.4" customHeight="1">
      <c r="B80" s="40"/>
      <c r="C80" s="62" t="s">
        <v>30</v>
      </c>
      <c r="F80" s="148" t="str">
        <f>IF(E18="","",E18)</f>
        <v>Ing.Martin Krejčí</v>
      </c>
      <c r="L80" s="40"/>
    </row>
    <row r="81" spans="2:65" s="1" customFormat="1" ht="10.35" customHeight="1">
      <c r="B81" s="40"/>
      <c r="L81" s="40"/>
    </row>
    <row r="82" spans="2:65" s="9" customFormat="1" ht="29.25" customHeight="1">
      <c r="B82" s="150"/>
      <c r="C82" s="151" t="s">
        <v>112</v>
      </c>
      <c r="D82" s="152" t="s">
        <v>54</v>
      </c>
      <c r="E82" s="152" t="s">
        <v>50</v>
      </c>
      <c r="F82" s="152" t="s">
        <v>113</v>
      </c>
      <c r="G82" s="152" t="s">
        <v>114</v>
      </c>
      <c r="H82" s="152" t="s">
        <v>115</v>
      </c>
      <c r="I82" s="153" t="s">
        <v>116</v>
      </c>
      <c r="J82" s="152" t="s">
        <v>103</v>
      </c>
      <c r="K82" s="154" t="s">
        <v>117</v>
      </c>
      <c r="L82" s="150"/>
      <c r="M82" s="72" t="s">
        <v>118</v>
      </c>
      <c r="N82" s="73" t="s">
        <v>39</v>
      </c>
      <c r="O82" s="73" t="s">
        <v>119</v>
      </c>
      <c r="P82" s="73" t="s">
        <v>120</v>
      </c>
      <c r="Q82" s="73" t="s">
        <v>121</v>
      </c>
      <c r="R82" s="73" t="s">
        <v>122</v>
      </c>
      <c r="S82" s="73" t="s">
        <v>123</v>
      </c>
      <c r="T82" s="74" t="s">
        <v>124</v>
      </c>
    </row>
    <row r="83" spans="2:65" s="1" customFormat="1" ht="29.25" customHeight="1">
      <c r="B83" s="40"/>
      <c r="C83" s="76" t="s">
        <v>104</v>
      </c>
      <c r="J83" s="155">
        <f>BK83</f>
        <v>0</v>
      </c>
      <c r="L83" s="40"/>
      <c r="M83" s="75"/>
      <c r="N83" s="67"/>
      <c r="O83" s="67"/>
      <c r="P83" s="156">
        <f>P84</f>
        <v>0</v>
      </c>
      <c r="Q83" s="67"/>
      <c r="R83" s="156">
        <f>R84</f>
        <v>3.4959499999999997</v>
      </c>
      <c r="S83" s="67"/>
      <c r="T83" s="157">
        <f>T84</f>
        <v>61.655999999999999</v>
      </c>
      <c r="AT83" s="23" t="s">
        <v>68</v>
      </c>
      <c r="AU83" s="23" t="s">
        <v>105</v>
      </c>
      <c r="BK83" s="158">
        <f>BK84</f>
        <v>0</v>
      </c>
    </row>
    <row r="84" spans="2:65" s="10" customFormat="1" ht="37.35" customHeight="1">
      <c r="B84" s="159"/>
      <c r="D84" s="160" t="s">
        <v>68</v>
      </c>
      <c r="E84" s="161" t="s">
        <v>296</v>
      </c>
      <c r="F84" s="161" t="s">
        <v>297</v>
      </c>
      <c r="I84" s="162"/>
      <c r="J84" s="163">
        <f>BK84</f>
        <v>0</v>
      </c>
      <c r="L84" s="159"/>
      <c r="M84" s="164"/>
      <c r="N84" s="165"/>
      <c r="O84" s="165"/>
      <c r="P84" s="166">
        <f>P85+P144+P149+P172+P196+P205</f>
        <v>0</v>
      </c>
      <c r="Q84" s="165"/>
      <c r="R84" s="166">
        <f>R85+R144+R149+R172+R196+R205</f>
        <v>3.4959499999999997</v>
      </c>
      <c r="S84" s="165"/>
      <c r="T84" s="167">
        <f>T85+T144+T149+T172+T196+T205</f>
        <v>61.655999999999999</v>
      </c>
      <c r="AR84" s="160" t="s">
        <v>74</v>
      </c>
      <c r="AT84" s="168" t="s">
        <v>68</v>
      </c>
      <c r="AU84" s="168" t="s">
        <v>69</v>
      </c>
      <c r="AY84" s="160" t="s">
        <v>127</v>
      </c>
      <c r="BK84" s="169">
        <f>BK85+BK144+BK149+BK172+BK196+BK205</f>
        <v>0</v>
      </c>
    </row>
    <row r="85" spans="2:65" s="10" customFormat="1" ht="19.95" customHeight="1">
      <c r="B85" s="159"/>
      <c r="D85" s="170" t="s">
        <v>68</v>
      </c>
      <c r="E85" s="171" t="s">
        <v>74</v>
      </c>
      <c r="F85" s="171" t="s">
        <v>298</v>
      </c>
      <c r="I85" s="162"/>
      <c r="J85" s="172">
        <f>BK85</f>
        <v>0</v>
      </c>
      <c r="L85" s="159"/>
      <c r="M85" s="164"/>
      <c r="N85" s="165"/>
      <c r="O85" s="165"/>
      <c r="P85" s="166">
        <f>SUM(P86:P143)</f>
        <v>0</v>
      </c>
      <c r="Q85" s="165"/>
      <c r="R85" s="166">
        <f>SUM(R86:R143)</f>
        <v>0</v>
      </c>
      <c r="S85" s="165"/>
      <c r="T85" s="167">
        <f>SUM(T86:T143)</f>
        <v>61.246000000000002</v>
      </c>
      <c r="AR85" s="160" t="s">
        <v>74</v>
      </c>
      <c r="AT85" s="168" t="s">
        <v>68</v>
      </c>
      <c r="AU85" s="168" t="s">
        <v>74</v>
      </c>
      <c r="AY85" s="160" t="s">
        <v>127</v>
      </c>
      <c r="BK85" s="169">
        <f>SUM(BK86:BK143)</f>
        <v>0</v>
      </c>
    </row>
    <row r="86" spans="2:65" s="1" customFormat="1" ht="57" customHeight="1">
      <c r="B86" s="173"/>
      <c r="C86" s="174" t="s">
        <v>74</v>
      </c>
      <c r="D86" s="174" t="s">
        <v>130</v>
      </c>
      <c r="E86" s="175" t="s">
        <v>1044</v>
      </c>
      <c r="F86" s="176" t="s">
        <v>1045</v>
      </c>
      <c r="G86" s="177" t="s">
        <v>301</v>
      </c>
      <c r="H86" s="178">
        <v>6.5</v>
      </c>
      <c r="I86" s="179"/>
      <c r="J86" s="180">
        <f>ROUND(I86*H86,2)</f>
        <v>0</v>
      </c>
      <c r="K86" s="176" t="s">
        <v>134</v>
      </c>
      <c r="L86" s="40"/>
      <c r="M86" s="181" t="s">
        <v>5</v>
      </c>
      <c r="N86" s="182" t="s">
        <v>40</v>
      </c>
      <c r="O86" s="41"/>
      <c r="P86" s="183">
        <f>O86*H86</f>
        <v>0</v>
      </c>
      <c r="Q86" s="183">
        <v>0</v>
      </c>
      <c r="R86" s="183">
        <f>Q86*H86</f>
        <v>0</v>
      </c>
      <c r="S86" s="183">
        <v>0.255</v>
      </c>
      <c r="T86" s="184">
        <f>S86*H86</f>
        <v>1.6575</v>
      </c>
      <c r="AR86" s="23" t="s">
        <v>84</v>
      </c>
      <c r="AT86" s="23" t="s">
        <v>130</v>
      </c>
      <c r="AU86" s="23" t="s">
        <v>78</v>
      </c>
      <c r="AY86" s="23" t="s">
        <v>127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3" t="s">
        <v>74</v>
      </c>
      <c r="BK86" s="185">
        <f>ROUND(I86*H86,2)</f>
        <v>0</v>
      </c>
      <c r="BL86" s="23" t="s">
        <v>84</v>
      </c>
      <c r="BM86" s="23" t="s">
        <v>1046</v>
      </c>
    </row>
    <row r="87" spans="2:65" s="11" customFormat="1">
      <c r="B87" s="186"/>
      <c r="D87" s="187" t="s">
        <v>137</v>
      </c>
      <c r="E87" s="188" t="s">
        <v>5</v>
      </c>
      <c r="F87" s="189" t="s">
        <v>334</v>
      </c>
      <c r="H87" s="190" t="s">
        <v>5</v>
      </c>
      <c r="I87" s="191"/>
      <c r="L87" s="186"/>
      <c r="M87" s="192"/>
      <c r="N87" s="193"/>
      <c r="O87" s="193"/>
      <c r="P87" s="193"/>
      <c r="Q87" s="193"/>
      <c r="R87" s="193"/>
      <c r="S87" s="193"/>
      <c r="T87" s="194"/>
      <c r="AT87" s="190" t="s">
        <v>137</v>
      </c>
      <c r="AU87" s="190" t="s">
        <v>78</v>
      </c>
      <c r="AV87" s="11" t="s">
        <v>74</v>
      </c>
      <c r="AW87" s="11" t="s">
        <v>33</v>
      </c>
      <c r="AX87" s="11" t="s">
        <v>69</v>
      </c>
      <c r="AY87" s="190" t="s">
        <v>127</v>
      </c>
    </row>
    <row r="88" spans="2:65" s="12" customFormat="1">
      <c r="B88" s="195"/>
      <c r="D88" s="187" t="s">
        <v>137</v>
      </c>
      <c r="E88" s="196" t="s">
        <v>5</v>
      </c>
      <c r="F88" s="197" t="s">
        <v>1047</v>
      </c>
      <c r="H88" s="198">
        <v>6.5</v>
      </c>
      <c r="I88" s="199"/>
      <c r="L88" s="195"/>
      <c r="M88" s="200"/>
      <c r="N88" s="201"/>
      <c r="O88" s="201"/>
      <c r="P88" s="201"/>
      <c r="Q88" s="201"/>
      <c r="R88" s="201"/>
      <c r="S88" s="201"/>
      <c r="T88" s="202"/>
      <c r="AT88" s="196" t="s">
        <v>137</v>
      </c>
      <c r="AU88" s="196" t="s">
        <v>78</v>
      </c>
      <c r="AV88" s="12" t="s">
        <v>78</v>
      </c>
      <c r="AW88" s="12" t="s">
        <v>33</v>
      </c>
      <c r="AX88" s="12" t="s">
        <v>69</v>
      </c>
      <c r="AY88" s="196" t="s">
        <v>127</v>
      </c>
    </row>
    <row r="89" spans="2:65" s="13" customFormat="1">
      <c r="B89" s="203"/>
      <c r="D89" s="204" t="s">
        <v>137</v>
      </c>
      <c r="E89" s="205" t="s">
        <v>5</v>
      </c>
      <c r="F89" s="206" t="s">
        <v>141</v>
      </c>
      <c r="H89" s="207">
        <v>6.5</v>
      </c>
      <c r="I89" s="208"/>
      <c r="L89" s="203"/>
      <c r="M89" s="209"/>
      <c r="N89" s="210"/>
      <c r="O89" s="210"/>
      <c r="P89" s="210"/>
      <c r="Q89" s="210"/>
      <c r="R89" s="210"/>
      <c r="S89" s="210"/>
      <c r="T89" s="211"/>
      <c r="AT89" s="212" t="s">
        <v>137</v>
      </c>
      <c r="AU89" s="212" t="s">
        <v>78</v>
      </c>
      <c r="AV89" s="13" t="s">
        <v>84</v>
      </c>
      <c r="AW89" s="13" t="s">
        <v>33</v>
      </c>
      <c r="AX89" s="13" t="s">
        <v>74</v>
      </c>
      <c r="AY89" s="212" t="s">
        <v>127</v>
      </c>
    </row>
    <row r="90" spans="2:65" s="1" customFormat="1" ht="44.25" customHeight="1">
      <c r="B90" s="173"/>
      <c r="C90" s="174" t="s">
        <v>78</v>
      </c>
      <c r="D90" s="174" t="s">
        <v>130</v>
      </c>
      <c r="E90" s="175" t="s">
        <v>1048</v>
      </c>
      <c r="F90" s="176" t="s">
        <v>1049</v>
      </c>
      <c r="G90" s="177" t="s">
        <v>301</v>
      </c>
      <c r="H90" s="178">
        <v>6</v>
      </c>
      <c r="I90" s="179"/>
      <c r="J90" s="180">
        <f>ROUND(I90*H90,2)</f>
        <v>0</v>
      </c>
      <c r="K90" s="176" t="s">
        <v>134</v>
      </c>
      <c r="L90" s="40"/>
      <c r="M90" s="181" t="s">
        <v>5</v>
      </c>
      <c r="N90" s="182" t="s">
        <v>40</v>
      </c>
      <c r="O90" s="41"/>
      <c r="P90" s="183">
        <f>O90*H90</f>
        <v>0</v>
      </c>
      <c r="Q90" s="183">
        <v>0</v>
      </c>
      <c r="R90" s="183">
        <f>Q90*H90</f>
        <v>0</v>
      </c>
      <c r="S90" s="183">
        <v>0.26</v>
      </c>
      <c r="T90" s="184">
        <f>S90*H90</f>
        <v>1.56</v>
      </c>
      <c r="AR90" s="23" t="s">
        <v>84</v>
      </c>
      <c r="AT90" s="23" t="s">
        <v>130</v>
      </c>
      <c r="AU90" s="23" t="s">
        <v>78</v>
      </c>
      <c r="AY90" s="23" t="s">
        <v>127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23" t="s">
        <v>74</v>
      </c>
      <c r="BK90" s="185">
        <f>ROUND(I90*H90,2)</f>
        <v>0</v>
      </c>
      <c r="BL90" s="23" t="s">
        <v>84</v>
      </c>
      <c r="BM90" s="23" t="s">
        <v>1050</v>
      </c>
    </row>
    <row r="91" spans="2:65" s="11" customFormat="1">
      <c r="B91" s="186"/>
      <c r="D91" s="187" t="s">
        <v>137</v>
      </c>
      <c r="E91" s="188" t="s">
        <v>5</v>
      </c>
      <c r="F91" s="189" t="s">
        <v>334</v>
      </c>
      <c r="H91" s="190" t="s">
        <v>5</v>
      </c>
      <c r="I91" s="191"/>
      <c r="L91" s="186"/>
      <c r="M91" s="192"/>
      <c r="N91" s="193"/>
      <c r="O91" s="193"/>
      <c r="P91" s="193"/>
      <c r="Q91" s="193"/>
      <c r="R91" s="193"/>
      <c r="S91" s="193"/>
      <c r="T91" s="194"/>
      <c r="AT91" s="190" t="s">
        <v>137</v>
      </c>
      <c r="AU91" s="190" t="s">
        <v>78</v>
      </c>
      <c r="AV91" s="11" t="s">
        <v>74</v>
      </c>
      <c r="AW91" s="11" t="s">
        <v>33</v>
      </c>
      <c r="AX91" s="11" t="s">
        <v>69</v>
      </c>
      <c r="AY91" s="190" t="s">
        <v>127</v>
      </c>
    </row>
    <row r="92" spans="2:65" s="12" customFormat="1">
      <c r="B92" s="195"/>
      <c r="D92" s="187" t="s">
        <v>137</v>
      </c>
      <c r="E92" s="196" t="s">
        <v>5</v>
      </c>
      <c r="F92" s="197" t="s">
        <v>565</v>
      </c>
      <c r="H92" s="198">
        <v>6</v>
      </c>
      <c r="I92" s="199"/>
      <c r="L92" s="195"/>
      <c r="M92" s="200"/>
      <c r="N92" s="201"/>
      <c r="O92" s="201"/>
      <c r="P92" s="201"/>
      <c r="Q92" s="201"/>
      <c r="R92" s="201"/>
      <c r="S92" s="201"/>
      <c r="T92" s="202"/>
      <c r="AT92" s="196" t="s">
        <v>137</v>
      </c>
      <c r="AU92" s="196" t="s">
        <v>78</v>
      </c>
      <c r="AV92" s="12" t="s">
        <v>78</v>
      </c>
      <c r="AW92" s="12" t="s">
        <v>33</v>
      </c>
      <c r="AX92" s="12" t="s">
        <v>69</v>
      </c>
      <c r="AY92" s="196" t="s">
        <v>127</v>
      </c>
    </row>
    <row r="93" spans="2:65" s="13" customFormat="1">
      <c r="B93" s="203"/>
      <c r="D93" s="204" t="s">
        <v>137</v>
      </c>
      <c r="E93" s="205" t="s">
        <v>5</v>
      </c>
      <c r="F93" s="206" t="s">
        <v>141</v>
      </c>
      <c r="H93" s="207">
        <v>6</v>
      </c>
      <c r="I93" s="208"/>
      <c r="L93" s="203"/>
      <c r="M93" s="209"/>
      <c r="N93" s="210"/>
      <c r="O93" s="210"/>
      <c r="P93" s="210"/>
      <c r="Q93" s="210"/>
      <c r="R93" s="210"/>
      <c r="S93" s="210"/>
      <c r="T93" s="211"/>
      <c r="AT93" s="212" t="s">
        <v>137</v>
      </c>
      <c r="AU93" s="212" t="s">
        <v>78</v>
      </c>
      <c r="AV93" s="13" t="s">
        <v>84</v>
      </c>
      <c r="AW93" s="13" t="s">
        <v>33</v>
      </c>
      <c r="AX93" s="13" t="s">
        <v>74</v>
      </c>
      <c r="AY93" s="212" t="s">
        <v>127</v>
      </c>
    </row>
    <row r="94" spans="2:65" s="1" customFormat="1" ht="44.25" customHeight="1">
      <c r="B94" s="173"/>
      <c r="C94" s="174" t="s">
        <v>81</v>
      </c>
      <c r="D94" s="174" t="s">
        <v>130</v>
      </c>
      <c r="E94" s="175" t="s">
        <v>1051</v>
      </c>
      <c r="F94" s="176" t="s">
        <v>1052</v>
      </c>
      <c r="G94" s="177" t="s">
        <v>301</v>
      </c>
      <c r="H94" s="178">
        <v>12.5</v>
      </c>
      <c r="I94" s="179"/>
      <c r="J94" s="180">
        <f>ROUND(I94*H94,2)</f>
        <v>0</v>
      </c>
      <c r="K94" s="176" t="s">
        <v>134</v>
      </c>
      <c r="L94" s="40"/>
      <c r="M94" s="181" t="s">
        <v>5</v>
      </c>
      <c r="N94" s="182" t="s">
        <v>40</v>
      </c>
      <c r="O94" s="41"/>
      <c r="P94" s="183">
        <f>O94*H94</f>
        <v>0</v>
      </c>
      <c r="Q94" s="183">
        <v>0</v>
      </c>
      <c r="R94" s="183">
        <f>Q94*H94</f>
        <v>0</v>
      </c>
      <c r="S94" s="183">
        <v>0.28999999999999998</v>
      </c>
      <c r="T94" s="184">
        <f>S94*H94</f>
        <v>3.6249999999999996</v>
      </c>
      <c r="AR94" s="23" t="s">
        <v>84</v>
      </c>
      <c r="AT94" s="23" t="s">
        <v>130</v>
      </c>
      <c r="AU94" s="23" t="s">
        <v>78</v>
      </c>
      <c r="AY94" s="23" t="s">
        <v>127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23" t="s">
        <v>74</v>
      </c>
      <c r="BK94" s="185">
        <f>ROUND(I94*H94,2)</f>
        <v>0</v>
      </c>
      <c r="BL94" s="23" t="s">
        <v>84</v>
      </c>
      <c r="BM94" s="23" t="s">
        <v>1053</v>
      </c>
    </row>
    <row r="95" spans="2:65" s="11" customFormat="1">
      <c r="B95" s="186"/>
      <c r="D95" s="187" t="s">
        <v>137</v>
      </c>
      <c r="E95" s="188" t="s">
        <v>5</v>
      </c>
      <c r="F95" s="189" t="s">
        <v>1054</v>
      </c>
      <c r="H95" s="190" t="s">
        <v>5</v>
      </c>
      <c r="I95" s="191"/>
      <c r="L95" s="186"/>
      <c r="M95" s="192"/>
      <c r="N95" s="193"/>
      <c r="O95" s="193"/>
      <c r="P95" s="193"/>
      <c r="Q95" s="193"/>
      <c r="R95" s="193"/>
      <c r="S95" s="193"/>
      <c r="T95" s="194"/>
      <c r="AT95" s="190" t="s">
        <v>137</v>
      </c>
      <c r="AU95" s="190" t="s">
        <v>78</v>
      </c>
      <c r="AV95" s="11" t="s">
        <v>74</v>
      </c>
      <c r="AW95" s="11" t="s">
        <v>33</v>
      </c>
      <c r="AX95" s="11" t="s">
        <v>69</v>
      </c>
      <c r="AY95" s="190" t="s">
        <v>127</v>
      </c>
    </row>
    <row r="96" spans="2:65" s="12" customFormat="1">
      <c r="B96" s="195"/>
      <c r="D96" s="187" t="s">
        <v>137</v>
      </c>
      <c r="E96" s="196" t="s">
        <v>5</v>
      </c>
      <c r="F96" s="197" t="s">
        <v>1055</v>
      </c>
      <c r="H96" s="198">
        <v>12.5</v>
      </c>
      <c r="I96" s="199"/>
      <c r="L96" s="195"/>
      <c r="M96" s="200"/>
      <c r="N96" s="201"/>
      <c r="O96" s="201"/>
      <c r="P96" s="201"/>
      <c r="Q96" s="201"/>
      <c r="R96" s="201"/>
      <c r="S96" s="201"/>
      <c r="T96" s="202"/>
      <c r="AT96" s="196" t="s">
        <v>137</v>
      </c>
      <c r="AU96" s="196" t="s">
        <v>78</v>
      </c>
      <c r="AV96" s="12" t="s">
        <v>78</v>
      </c>
      <c r="AW96" s="12" t="s">
        <v>33</v>
      </c>
      <c r="AX96" s="12" t="s">
        <v>69</v>
      </c>
      <c r="AY96" s="196" t="s">
        <v>127</v>
      </c>
    </row>
    <row r="97" spans="2:65" s="13" customFormat="1">
      <c r="B97" s="203"/>
      <c r="D97" s="204" t="s">
        <v>137</v>
      </c>
      <c r="E97" s="205" t="s">
        <v>5</v>
      </c>
      <c r="F97" s="206" t="s">
        <v>141</v>
      </c>
      <c r="H97" s="207">
        <v>12.5</v>
      </c>
      <c r="I97" s="208"/>
      <c r="L97" s="203"/>
      <c r="M97" s="209"/>
      <c r="N97" s="210"/>
      <c r="O97" s="210"/>
      <c r="P97" s="210"/>
      <c r="Q97" s="210"/>
      <c r="R97" s="210"/>
      <c r="S97" s="210"/>
      <c r="T97" s="211"/>
      <c r="AT97" s="212" t="s">
        <v>137</v>
      </c>
      <c r="AU97" s="212" t="s">
        <v>78</v>
      </c>
      <c r="AV97" s="13" t="s">
        <v>84</v>
      </c>
      <c r="AW97" s="13" t="s">
        <v>33</v>
      </c>
      <c r="AX97" s="13" t="s">
        <v>74</v>
      </c>
      <c r="AY97" s="212" t="s">
        <v>127</v>
      </c>
    </row>
    <row r="98" spans="2:65" s="1" customFormat="1" ht="44.25" customHeight="1">
      <c r="B98" s="173"/>
      <c r="C98" s="174" t="s">
        <v>84</v>
      </c>
      <c r="D98" s="174" t="s">
        <v>130</v>
      </c>
      <c r="E98" s="175" t="s">
        <v>1056</v>
      </c>
      <c r="F98" s="176" t="s">
        <v>1057</v>
      </c>
      <c r="G98" s="177" t="s">
        <v>301</v>
      </c>
      <c r="H98" s="178">
        <v>12</v>
      </c>
      <c r="I98" s="179"/>
      <c r="J98" s="180">
        <f>ROUND(I98*H98,2)</f>
        <v>0</v>
      </c>
      <c r="K98" s="176" t="s">
        <v>134</v>
      </c>
      <c r="L98" s="40"/>
      <c r="M98" s="181" t="s">
        <v>5</v>
      </c>
      <c r="N98" s="182" t="s">
        <v>40</v>
      </c>
      <c r="O98" s="41"/>
      <c r="P98" s="183">
        <f>O98*H98</f>
        <v>0</v>
      </c>
      <c r="Q98" s="183">
        <v>0</v>
      </c>
      <c r="R98" s="183">
        <f>Q98*H98</f>
        <v>0</v>
      </c>
      <c r="S98" s="183">
        <v>0.44</v>
      </c>
      <c r="T98" s="184">
        <f>S98*H98</f>
        <v>5.28</v>
      </c>
      <c r="AR98" s="23" t="s">
        <v>84</v>
      </c>
      <c r="AT98" s="23" t="s">
        <v>130</v>
      </c>
      <c r="AU98" s="23" t="s">
        <v>78</v>
      </c>
      <c r="AY98" s="23" t="s">
        <v>127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23" t="s">
        <v>74</v>
      </c>
      <c r="BK98" s="185">
        <f>ROUND(I98*H98,2)</f>
        <v>0</v>
      </c>
      <c r="BL98" s="23" t="s">
        <v>84</v>
      </c>
      <c r="BM98" s="23" t="s">
        <v>1058</v>
      </c>
    </row>
    <row r="99" spans="2:65" s="11" customFormat="1">
      <c r="B99" s="186"/>
      <c r="D99" s="187" t="s">
        <v>137</v>
      </c>
      <c r="E99" s="188" t="s">
        <v>5</v>
      </c>
      <c r="F99" s="189" t="s">
        <v>334</v>
      </c>
      <c r="H99" s="190" t="s">
        <v>5</v>
      </c>
      <c r="I99" s="191"/>
      <c r="L99" s="186"/>
      <c r="M99" s="192"/>
      <c r="N99" s="193"/>
      <c r="O99" s="193"/>
      <c r="P99" s="193"/>
      <c r="Q99" s="193"/>
      <c r="R99" s="193"/>
      <c r="S99" s="193"/>
      <c r="T99" s="194"/>
      <c r="AT99" s="190" t="s">
        <v>137</v>
      </c>
      <c r="AU99" s="190" t="s">
        <v>78</v>
      </c>
      <c r="AV99" s="11" t="s">
        <v>74</v>
      </c>
      <c r="AW99" s="11" t="s">
        <v>33</v>
      </c>
      <c r="AX99" s="11" t="s">
        <v>69</v>
      </c>
      <c r="AY99" s="190" t="s">
        <v>127</v>
      </c>
    </row>
    <row r="100" spans="2:65" s="12" customFormat="1">
      <c r="B100" s="195"/>
      <c r="D100" s="187" t="s">
        <v>137</v>
      </c>
      <c r="E100" s="196" t="s">
        <v>5</v>
      </c>
      <c r="F100" s="197" t="s">
        <v>1059</v>
      </c>
      <c r="H100" s="198">
        <v>12</v>
      </c>
      <c r="I100" s="199"/>
      <c r="L100" s="195"/>
      <c r="M100" s="200"/>
      <c r="N100" s="201"/>
      <c r="O100" s="201"/>
      <c r="P100" s="201"/>
      <c r="Q100" s="201"/>
      <c r="R100" s="201"/>
      <c r="S100" s="201"/>
      <c r="T100" s="202"/>
      <c r="AT100" s="196" t="s">
        <v>137</v>
      </c>
      <c r="AU100" s="196" t="s">
        <v>78</v>
      </c>
      <c r="AV100" s="12" t="s">
        <v>78</v>
      </c>
      <c r="AW100" s="12" t="s">
        <v>33</v>
      </c>
      <c r="AX100" s="12" t="s">
        <v>69</v>
      </c>
      <c r="AY100" s="196" t="s">
        <v>127</v>
      </c>
    </row>
    <row r="101" spans="2:65" s="13" customFormat="1">
      <c r="B101" s="203"/>
      <c r="D101" s="204" t="s">
        <v>137</v>
      </c>
      <c r="E101" s="205" t="s">
        <v>5</v>
      </c>
      <c r="F101" s="206" t="s">
        <v>141</v>
      </c>
      <c r="H101" s="207">
        <v>12</v>
      </c>
      <c r="I101" s="208"/>
      <c r="L101" s="203"/>
      <c r="M101" s="209"/>
      <c r="N101" s="210"/>
      <c r="O101" s="210"/>
      <c r="P101" s="210"/>
      <c r="Q101" s="210"/>
      <c r="R101" s="210"/>
      <c r="S101" s="210"/>
      <c r="T101" s="211"/>
      <c r="AT101" s="212" t="s">
        <v>137</v>
      </c>
      <c r="AU101" s="212" t="s">
        <v>78</v>
      </c>
      <c r="AV101" s="13" t="s">
        <v>84</v>
      </c>
      <c r="AW101" s="13" t="s">
        <v>33</v>
      </c>
      <c r="AX101" s="13" t="s">
        <v>74</v>
      </c>
      <c r="AY101" s="212" t="s">
        <v>127</v>
      </c>
    </row>
    <row r="102" spans="2:65" s="1" customFormat="1" ht="44.25" customHeight="1">
      <c r="B102" s="173"/>
      <c r="C102" s="174" t="s">
        <v>87</v>
      </c>
      <c r="D102" s="174" t="s">
        <v>130</v>
      </c>
      <c r="E102" s="175" t="s">
        <v>1060</v>
      </c>
      <c r="F102" s="176" t="s">
        <v>1061</v>
      </c>
      <c r="G102" s="177" t="s">
        <v>301</v>
      </c>
      <c r="H102" s="178">
        <v>4</v>
      </c>
      <c r="I102" s="179"/>
      <c r="J102" s="180">
        <f>ROUND(I102*H102,2)</f>
        <v>0</v>
      </c>
      <c r="K102" s="176" t="s">
        <v>134</v>
      </c>
      <c r="L102" s="40"/>
      <c r="M102" s="181" t="s">
        <v>5</v>
      </c>
      <c r="N102" s="182" t="s">
        <v>40</v>
      </c>
      <c r="O102" s="41"/>
      <c r="P102" s="183">
        <f>O102*H102</f>
        <v>0</v>
      </c>
      <c r="Q102" s="183">
        <v>0</v>
      </c>
      <c r="R102" s="183">
        <f>Q102*H102</f>
        <v>0</v>
      </c>
      <c r="S102" s="183">
        <v>0.22</v>
      </c>
      <c r="T102" s="184">
        <f>S102*H102</f>
        <v>0.88</v>
      </c>
      <c r="AR102" s="23" t="s">
        <v>84</v>
      </c>
      <c r="AT102" s="23" t="s">
        <v>130</v>
      </c>
      <c r="AU102" s="23" t="s">
        <v>78</v>
      </c>
      <c r="AY102" s="23" t="s">
        <v>127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23" t="s">
        <v>74</v>
      </c>
      <c r="BK102" s="185">
        <f>ROUND(I102*H102,2)</f>
        <v>0</v>
      </c>
      <c r="BL102" s="23" t="s">
        <v>84</v>
      </c>
      <c r="BM102" s="23" t="s">
        <v>1062</v>
      </c>
    </row>
    <row r="103" spans="2:65" s="11" customFormat="1">
      <c r="B103" s="186"/>
      <c r="D103" s="187" t="s">
        <v>137</v>
      </c>
      <c r="E103" s="188" t="s">
        <v>5</v>
      </c>
      <c r="F103" s="189" t="s">
        <v>334</v>
      </c>
      <c r="H103" s="190" t="s">
        <v>5</v>
      </c>
      <c r="I103" s="191"/>
      <c r="L103" s="186"/>
      <c r="M103" s="192"/>
      <c r="N103" s="193"/>
      <c r="O103" s="193"/>
      <c r="P103" s="193"/>
      <c r="Q103" s="193"/>
      <c r="R103" s="193"/>
      <c r="S103" s="193"/>
      <c r="T103" s="194"/>
      <c r="AT103" s="190" t="s">
        <v>137</v>
      </c>
      <c r="AU103" s="190" t="s">
        <v>78</v>
      </c>
      <c r="AV103" s="11" t="s">
        <v>74</v>
      </c>
      <c r="AW103" s="11" t="s">
        <v>33</v>
      </c>
      <c r="AX103" s="11" t="s">
        <v>69</v>
      </c>
      <c r="AY103" s="190" t="s">
        <v>127</v>
      </c>
    </row>
    <row r="104" spans="2:65" s="12" customFormat="1">
      <c r="B104" s="195"/>
      <c r="D104" s="187" t="s">
        <v>137</v>
      </c>
      <c r="E104" s="196" t="s">
        <v>5</v>
      </c>
      <c r="F104" s="197" t="s">
        <v>1063</v>
      </c>
      <c r="H104" s="198">
        <v>4</v>
      </c>
      <c r="I104" s="199"/>
      <c r="L104" s="195"/>
      <c r="M104" s="200"/>
      <c r="N104" s="201"/>
      <c r="O104" s="201"/>
      <c r="P104" s="201"/>
      <c r="Q104" s="201"/>
      <c r="R104" s="201"/>
      <c r="S104" s="201"/>
      <c r="T104" s="202"/>
      <c r="AT104" s="196" t="s">
        <v>137</v>
      </c>
      <c r="AU104" s="196" t="s">
        <v>78</v>
      </c>
      <c r="AV104" s="12" t="s">
        <v>78</v>
      </c>
      <c r="AW104" s="12" t="s">
        <v>33</v>
      </c>
      <c r="AX104" s="12" t="s">
        <v>69</v>
      </c>
      <c r="AY104" s="196" t="s">
        <v>127</v>
      </c>
    </row>
    <row r="105" spans="2:65" s="13" customFormat="1">
      <c r="B105" s="203"/>
      <c r="D105" s="204" t="s">
        <v>137</v>
      </c>
      <c r="E105" s="205" t="s">
        <v>5</v>
      </c>
      <c r="F105" s="206" t="s">
        <v>141</v>
      </c>
      <c r="H105" s="207">
        <v>4</v>
      </c>
      <c r="I105" s="208"/>
      <c r="L105" s="203"/>
      <c r="M105" s="209"/>
      <c r="N105" s="210"/>
      <c r="O105" s="210"/>
      <c r="P105" s="210"/>
      <c r="Q105" s="210"/>
      <c r="R105" s="210"/>
      <c r="S105" s="210"/>
      <c r="T105" s="211"/>
      <c r="AT105" s="212" t="s">
        <v>137</v>
      </c>
      <c r="AU105" s="212" t="s">
        <v>78</v>
      </c>
      <c r="AV105" s="13" t="s">
        <v>84</v>
      </c>
      <c r="AW105" s="13" t="s">
        <v>33</v>
      </c>
      <c r="AX105" s="13" t="s">
        <v>74</v>
      </c>
      <c r="AY105" s="212" t="s">
        <v>127</v>
      </c>
    </row>
    <row r="106" spans="2:65" s="1" customFormat="1" ht="44.25" customHeight="1">
      <c r="B106" s="173"/>
      <c r="C106" s="174" t="s">
        <v>90</v>
      </c>
      <c r="D106" s="174" t="s">
        <v>130</v>
      </c>
      <c r="E106" s="175" t="s">
        <v>1064</v>
      </c>
      <c r="F106" s="176" t="s">
        <v>1065</v>
      </c>
      <c r="G106" s="177" t="s">
        <v>301</v>
      </c>
      <c r="H106" s="178">
        <v>0.5</v>
      </c>
      <c r="I106" s="179"/>
      <c r="J106" s="180">
        <f>ROUND(I106*H106,2)</f>
        <v>0</v>
      </c>
      <c r="K106" s="176" t="s">
        <v>134</v>
      </c>
      <c r="L106" s="40"/>
      <c r="M106" s="181" t="s">
        <v>5</v>
      </c>
      <c r="N106" s="182" t="s">
        <v>40</v>
      </c>
      <c r="O106" s="41"/>
      <c r="P106" s="183">
        <f>O106*H106</f>
        <v>0</v>
      </c>
      <c r="Q106" s="183">
        <v>0</v>
      </c>
      <c r="R106" s="183">
        <f>Q106*H106</f>
        <v>0</v>
      </c>
      <c r="S106" s="183">
        <v>0.70899999999999996</v>
      </c>
      <c r="T106" s="184">
        <f>S106*H106</f>
        <v>0.35449999999999998</v>
      </c>
      <c r="AR106" s="23" t="s">
        <v>84</v>
      </c>
      <c r="AT106" s="23" t="s">
        <v>130</v>
      </c>
      <c r="AU106" s="23" t="s">
        <v>78</v>
      </c>
      <c r="AY106" s="23" t="s">
        <v>127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23" t="s">
        <v>74</v>
      </c>
      <c r="BK106" s="185">
        <f>ROUND(I106*H106,2)</f>
        <v>0</v>
      </c>
      <c r="BL106" s="23" t="s">
        <v>84</v>
      </c>
      <c r="BM106" s="23" t="s">
        <v>1066</v>
      </c>
    </row>
    <row r="107" spans="2:65" s="11" customFormat="1">
      <c r="B107" s="186"/>
      <c r="D107" s="187" t="s">
        <v>137</v>
      </c>
      <c r="E107" s="188" t="s">
        <v>5</v>
      </c>
      <c r="F107" s="189" t="s">
        <v>334</v>
      </c>
      <c r="H107" s="190" t="s">
        <v>5</v>
      </c>
      <c r="I107" s="191"/>
      <c r="L107" s="186"/>
      <c r="M107" s="192"/>
      <c r="N107" s="193"/>
      <c r="O107" s="193"/>
      <c r="P107" s="193"/>
      <c r="Q107" s="193"/>
      <c r="R107" s="193"/>
      <c r="S107" s="193"/>
      <c r="T107" s="194"/>
      <c r="AT107" s="190" t="s">
        <v>137</v>
      </c>
      <c r="AU107" s="190" t="s">
        <v>78</v>
      </c>
      <c r="AV107" s="11" t="s">
        <v>74</v>
      </c>
      <c r="AW107" s="11" t="s">
        <v>33</v>
      </c>
      <c r="AX107" s="11" t="s">
        <v>69</v>
      </c>
      <c r="AY107" s="190" t="s">
        <v>127</v>
      </c>
    </row>
    <row r="108" spans="2:65" s="12" customFormat="1">
      <c r="B108" s="195"/>
      <c r="D108" s="187" t="s">
        <v>137</v>
      </c>
      <c r="E108" s="196" t="s">
        <v>5</v>
      </c>
      <c r="F108" s="197" t="s">
        <v>1067</v>
      </c>
      <c r="H108" s="198">
        <v>0.5</v>
      </c>
      <c r="I108" s="199"/>
      <c r="L108" s="195"/>
      <c r="M108" s="200"/>
      <c r="N108" s="201"/>
      <c r="O108" s="201"/>
      <c r="P108" s="201"/>
      <c r="Q108" s="201"/>
      <c r="R108" s="201"/>
      <c r="S108" s="201"/>
      <c r="T108" s="202"/>
      <c r="AT108" s="196" t="s">
        <v>137</v>
      </c>
      <c r="AU108" s="196" t="s">
        <v>78</v>
      </c>
      <c r="AV108" s="12" t="s">
        <v>78</v>
      </c>
      <c r="AW108" s="12" t="s">
        <v>33</v>
      </c>
      <c r="AX108" s="12" t="s">
        <v>69</v>
      </c>
      <c r="AY108" s="196" t="s">
        <v>127</v>
      </c>
    </row>
    <row r="109" spans="2:65" s="13" customFormat="1">
      <c r="B109" s="203"/>
      <c r="D109" s="204" t="s">
        <v>137</v>
      </c>
      <c r="E109" s="205" t="s">
        <v>5</v>
      </c>
      <c r="F109" s="206" t="s">
        <v>141</v>
      </c>
      <c r="H109" s="207">
        <v>0.5</v>
      </c>
      <c r="I109" s="208"/>
      <c r="L109" s="203"/>
      <c r="M109" s="209"/>
      <c r="N109" s="210"/>
      <c r="O109" s="210"/>
      <c r="P109" s="210"/>
      <c r="Q109" s="210"/>
      <c r="R109" s="210"/>
      <c r="S109" s="210"/>
      <c r="T109" s="211"/>
      <c r="AT109" s="212" t="s">
        <v>137</v>
      </c>
      <c r="AU109" s="212" t="s">
        <v>78</v>
      </c>
      <c r="AV109" s="13" t="s">
        <v>84</v>
      </c>
      <c r="AW109" s="13" t="s">
        <v>33</v>
      </c>
      <c r="AX109" s="13" t="s">
        <v>74</v>
      </c>
      <c r="AY109" s="212" t="s">
        <v>127</v>
      </c>
    </row>
    <row r="110" spans="2:65" s="1" customFormat="1" ht="44.25" customHeight="1">
      <c r="B110" s="173"/>
      <c r="C110" s="174" t="s">
        <v>177</v>
      </c>
      <c r="D110" s="174" t="s">
        <v>130</v>
      </c>
      <c r="E110" s="175" t="s">
        <v>1068</v>
      </c>
      <c r="F110" s="176" t="s">
        <v>1069</v>
      </c>
      <c r="G110" s="177" t="s">
        <v>301</v>
      </c>
      <c r="H110" s="178">
        <v>77</v>
      </c>
      <c r="I110" s="179"/>
      <c r="J110" s="180">
        <f>ROUND(I110*H110,2)</f>
        <v>0</v>
      </c>
      <c r="K110" s="176" t="s">
        <v>134</v>
      </c>
      <c r="L110" s="40"/>
      <c r="M110" s="181" t="s">
        <v>5</v>
      </c>
      <c r="N110" s="182" t="s">
        <v>40</v>
      </c>
      <c r="O110" s="41"/>
      <c r="P110" s="183">
        <f>O110*H110</f>
        <v>0</v>
      </c>
      <c r="Q110" s="183">
        <v>0</v>
      </c>
      <c r="R110" s="183">
        <f>Q110*H110</f>
        <v>0</v>
      </c>
      <c r="S110" s="183">
        <v>0.58199999999999996</v>
      </c>
      <c r="T110" s="184">
        <f>S110*H110</f>
        <v>44.814</v>
      </c>
      <c r="AR110" s="23" t="s">
        <v>84</v>
      </c>
      <c r="AT110" s="23" t="s">
        <v>130</v>
      </c>
      <c r="AU110" s="23" t="s">
        <v>78</v>
      </c>
      <c r="AY110" s="23" t="s">
        <v>127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23" t="s">
        <v>74</v>
      </c>
      <c r="BK110" s="185">
        <f>ROUND(I110*H110,2)</f>
        <v>0</v>
      </c>
      <c r="BL110" s="23" t="s">
        <v>84</v>
      </c>
      <c r="BM110" s="23" t="s">
        <v>1070</v>
      </c>
    </row>
    <row r="111" spans="2:65" s="11" customFormat="1">
      <c r="B111" s="186"/>
      <c r="D111" s="187" t="s">
        <v>137</v>
      </c>
      <c r="E111" s="188" t="s">
        <v>5</v>
      </c>
      <c r="F111" s="189" t="s">
        <v>334</v>
      </c>
      <c r="H111" s="190" t="s">
        <v>5</v>
      </c>
      <c r="I111" s="191"/>
      <c r="L111" s="186"/>
      <c r="M111" s="192"/>
      <c r="N111" s="193"/>
      <c r="O111" s="193"/>
      <c r="P111" s="193"/>
      <c r="Q111" s="193"/>
      <c r="R111" s="193"/>
      <c r="S111" s="193"/>
      <c r="T111" s="194"/>
      <c r="AT111" s="190" t="s">
        <v>137</v>
      </c>
      <c r="AU111" s="190" t="s">
        <v>78</v>
      </c>
      <c r="AV111" s="11" t="s">
        <v>74</v>
      </c>
      <c r="AW111" s="11" t="s">
        <v>33</v>
      </c>
      <c r="AX111" s="11" t="s">
        <v>69</v>
      </c>
      <c r="AY111" s="190" t="s">
        <v>127</v>
      </c>
    </row>
    <row r="112" spans="2:65" s="11" customFormat="1">
      <c r="B112" s="186"/>
      <c r="D112" s="187" t="s">
        <v>137</v>
      </c>
      <c r="E112" s="188" t="s">
        <v>5</v>
      </c>
      <c r="F112" s="189" t="s">
        <v>1071</v>
      </c>
      <c r="H112" s="190" t="s">
        <v>5</v>
      </c>
      <c r="I112" s="191"/>
      <c r="L112" s="186"/>
      <c r="M112" s="192"/>
      <c r="N112" s="193"/>
      <c r="O112" s="193"/>
      <c r="P112" s="193"/>
      <c r="Q112" s="193"/>
      <c r="R112" s="193"/>
      <c r="S112" s="193"/>
      <c r="T112" s="194"/>
      <c r="AT112" s="190" t="s">
        <v>137</v>
      </c>
      <c r="AU112" s="190" t="s">
        <v>78</v>
      </c>
      <c r="AV112" s="11" t="s">
        <v>74</v>
      </c>
      <c r="AW112" s="11" t="s">
        <v>33</v>
      </c>
      <c r="AX112" s="11" t="s">
        <v>69</v>
      </c>
      <c r="AY112" s="190" t="s">
        <v>127</v>
      </c>
    </row>
    <row r="113" spans="2:65" s="12" customFormat="1">
      <c r="B113" s="195"/>
      <c r="D113" s="187" t="s">
        <v>137</v>
      </c>
      <c r="E113" s="196" t="s">
        <v>5</v>
      </c>
      <c r="F113" s="197" t="s">
        <v>1072</v>
      </c>
      <c r="H113" s="198">
        <v>77</v>
      </c>
      <c r="I113" s="199"/>
      <c r="L113" s="195"/>
      <c r="M113" s="200"/>
      <c r="N113" s="201"/>
      <c r="O113" s="201"/>
      <c r="P113" s="201"/>
      <c r="Q113" s="201"/>
      <c r="R113" s="201"/>
      <c r="S113" s="201"/>
      <c r="T113" s="202"/>
      <c r="AT113" s="196" t="s">
        <v>137</v>
      </c>
      <c r="AU113" s="196" t="s">
        <v>78</v>
      </c>
      <c r="AV113" s="12" t="s">
        <v>78</v>
      </c>
      <c r="AW113" s="12" t="s">
        <v>33</v>
      </c>
      <c r="AX113" s="12" t="s">
        <v>69</v>
      </c>
      <c r="AY113" s="196" t="s">
        <v>127</v>
      </c>
    </row>
    <row r="114" spans="2:65" s="13" customFormat="1">
      <c r="B114" s="203"/>
      <c r="D114" s="204" t="s">
        <v>137</v>
      </c>
      <c r="E114" s="205" t="s">
        <v>5</v>
      </c>
      <c r="F114" s="206" t="s">
        <v>141</v>
      </c>
      <c r="H114" s="207">
        <v>77</v>
      </c>
      <c r="I114" s="208"/>
      <c r="L114" s="203"/>
      <c r="M114" s="209"/>
      <c r="N114" s="210"/>
      <c r="O114" s="210"/>
      <c r="P114" s="210"/>
      <c r="Q114" s="210"/>
      <c r="R114" s="210"/>
      <c r="S114" s="210"/>
      <c r="T114" s="211"/>
      <c r="AT114" s="212" t="s">
        <v>137</v>
      </c>
      <c r="AU114" s="212" t="s">
        <v>78</v>
      </c>
      <c r="AV114" s="13" t="s">
        <v>84</v>
      </c>
      <c r="AW114" s="13" t="s">
        <v>33</v>
      </c>
      <c r="AX114" s="13" t="s">
        <v>74</v>
      </c>
      <c r="AY114" s="212" t="s">
        <v>127</v>
      </c>
    </row>
    <row r="115" spans="2:65" s="1" customFormat="1" ht="31.5" customHeight="1">
      <c r="B115" s="173"/>
      <c r="C115" s="174" t="s">
        <v>188</v>
      </c>
      <c r="D115" s="174" t="s">
        <v>130</v>
      </c>
      <c r="E115" s="175" t="s">
        <v>320</v>
      </c>
      <c r="F115" s="176" t="s">
        <v>321</v>
      </c>
      <c r="G115" s="177" t="s">
        <v>144</v>
      </c>
      <c r="H115" s="178">
        <v>15</v>
      </c>
      <c r="I115" s="179"/>
      <c r="J115" s="180">
        <f>ROUND(I115*H115,2)</f>
        <v>0</v>
      </c>
      <c r="K115" s="176" t="s">
        <v>134</v>
      </c>
      <c r="L115" s="40"/>
      <c r="M115" s="181" t="s">
        <v>5</v>
      </c>
      <c r="N115" s="182" t="s">
        <v>40</v>
      </c>
      <c r="O115" s="41"/>
      <c r="P115" s="183">
        <f>O115*H115</f>
        <v>0</v>
      </c>
      <c r="Q115" s="183">
        <v>0</v>
      </c>
      <c r="R115" s="183">
        <f>Q115*H115</f>
        <v>0</v>
      </c>
      <c r="S115" s="183">
        <v>0.20499999999999999</v>
      </c>
      <c r="T115" s="184">
        <f>S115*H115</f>
        <v>3.0749999999999997</v>
      </c>
      <c r="AR115" s="23" t="s">
        <v>84</v>
      </c>
      <c r="AT115" s="23" t="s">
        <v>130</v>
      </c>
      <c r="AU115" s="23" t="s">
        <v>78</v>
      </c>
      <c r="AY115" s="23" t="s">
        <v>127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23" t="s">
        <v>74</v>
      </c>
      <c r="BK115" s="185">
        <f>ROUND(I115*H115,2)</f>
        <v>0</v>
      </c>
      <c r="BL115" s="23" t="s">
        <v>84</v>
      </c>
      <c r="BM115" s="23" t="s">
        <v>1073</v>
      </c>
    </row>
    <row r="116" spans="2:65" s="1" customFormat="1" ht="44.25" customHeight="1">
      <c r="B116" s="173"/>
      <c r="C116" s="174" t="s">
        <v>200</v>
      </c>
      <c r="D116" s="174" t="s">
        <v>130</v>
      </c>
      <c r="E116" s="175" t="s">
        <v>325</v>
      </c>
      <c r="F116" s="176" t="s">
        <v>326</v>
      </c>
      <c r="G116" s="177" t="s">
        <v>327</v>
      </c>
      <c r="H116" s="178">
        <v>0.36</v>
      </c>
      <c r="I116" s="179"/>
      <c r="J116" s="180">
        <f>ROUND(I116*H116,2)</f>
        <v>0</v>
      </c>
      <c r="K116" s="176" t="s">
        <v>134</v>
      </c>
      <c r="L116" s="40"/>
      <c r="M116" s="181" t="s">
        <v>5</v>
      </c>
      <c r="N116" s="182" t="s">
        <v>40</v>
      </c>
      <c r="O116" s="41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AR116" s="23" t="s">
        <v>84</v>
      </c>
      <c r="AT116" s="23" t="s">
        <v>130</v>
      </c>
      <c r="AU116" s="23" t="s">
        <v>78</v>
      </c>
      <c r="AY116" s="23" t="s">
        <v>127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23" t="s">
        <v>74</v>
      </c>
      <c r="BK116" s="185">
        <f>ROUND(I116*H116,2)</f>
        <v>0</v>
      </c>
      <c r="BL116" s="23" t="s">
        <v>84</v>
      </c>
      <c r="BM116" s="23" t="s">
        <v>1074</v>
      </c>
    </row>
    <row r="117" spans="2:65" s="11" customFormat="1">
      <c r="B117" s="186"/>
      <c r="D117" s="187" t="s">
        <v>137</v>
      </c>
      <c r="E117" s="188" t="s">
        <v>5</v>
      </c>
      <c r="F117" s="189" t="s">
        <v>1075</v>
      </c>
      <c r="H117" s="190" t="s">
        <v>5</v>
      </c>
      <c r="I117" s="191"/>
      <c r="L117" s="186"/>
      <c r="M117" s="192"/>
      <c r="N117" s="193"/>
      <c r="O117" s="193"/>
      <c r="P117" s="193"/>
      <c r="Q117" s="193"/>
      <c r="R117" s="193"/>
      <c r="S117" s="193"/>
      <c r="T117" s="194"/>
      <c r="AT117" s="190" t="s">
        <v>137</v>
      </c>
      <c r="AU117" s="190" t="s">
        <v>78</v>
      </c>
      <c r="AV117" s="11" t="s">
        <v>74</v>
      </c>
      <c r="AW117" s="11" t="s">
        <v>33</v>
      </c>
      <c r="AX117" s="11" t="s">
        <v>69</v>
      </c>
      <c r="AY117" s="190" t="s">
        <v>127</v>
      </c>
    </row>
    <row r="118" spans="2:65" s="12" customFormat="1">
      <c r="B118" s="195"/>
      <c r="D118" s="187" t="s">
        <v>137</v>
      </c>
      <c r="E118" s="196" t="s">
        <v>5</v>
      </c>
      <c r="F118" s="197" t="s">
        <v>1076</v>
      </c>
      <c r="H118" s="198">
        <v>0.36</v>
      </c>
      <c r="I118" s="199"/>
      <c r="L118" s="195"/>
      <c r="M118" s="200"/>
      <c r="N118" s="201"/>
      <c r="O118" s="201"/>
      <c r="P118" s="201"/>
      <c r="Q118" s="201"/>
      <c r="R118" s="201"/>
      <c r="S118" s="201"/>
      <c r="T118" s="202"/>
      <c r="AT118" s="196" t="s">
        <v>137</v>
      </c>
      <c r="AU118" s="196" t="s">
        <v>78</v>
      </c>
      <c r="AV118" s="12" t="s">
        <v>78</v>
      </c>
      <c r="AW118" s="12" t="s">
        <v>33</v>
      </c>
      <c r="AX118" s="12" t="s">
        <v>69</v>
      </c>
      <c r="AY118" s="196" t="s">
        <v>127</v>
      </c>
    </row>
    <row r="119" spans="2:65" s="13" customFormat="1">
      <c r="B119" s="203"/>
      <c r="D119" s="204" t="s">
        <v>137</v>
      </c>
      <c r="E119" s="205" t="s">
        <v>5</v>
      </c>
      <c r="F119" s="206" t="s">
        <v>141</v>
      </c>
      <c r="H119" s="207">
        <v>0.36</v>
      </c>
      <c r="I119" s="208"/>
      <c r="L119" s="203"/>
      <c r="M119" s="209"/>
      <c r="N119" s="210"/>
      <c r="O119" s="210"/>
      <c r="P119" s="210"/>
      <c r="Q119" s="210"/>
      <c r="R119" s="210"/>
      <c r="S119" s="210"/>
      <c r="T119" s="211"/>
      <c r="AT119" s="212" t="s">
        <v>137</v>
      </c>
      <c r="AU119" s="212" t="s">
        <v>78</v>
      </c>
      <c r="AV119" s="13" t="s">
        <v>84</v>
      </c>
      <c r="AW119" s="13" t="s">
        <v>33</v>
      </c>
      <c r="AX119" s="13" t="s">
        <v>74</v>
      </c>
      <c r="AY119" s="212" t="s">
        <v>127</v>
      </c>
    </row>
    <row r="120" spans="2:65" s="1" customFormat="1" ht="44.25" customHeight="1">
      <c r="B120" s="173"/>
      <c r="C120" s="174" t="s">
        <v>210</v>
      </c>
      <c r="D120" s="174" t="s">
        <v>130</v>
      </c>
      <c r="E120" s="175" t="s">
        <v>331</v>
      </c>
      <c r="F120" s="176" t="s">
        <v>332</v>
      </c>
      <c r="G120" s="177" t="s">
        <v>327</v>
      </c>
      <c r="H120" s="178">
        <v>5.2</v>
      </c>
      <c r="I120" s="179"/>
      <c r="J120" s="180">
        <f>ROUND(I120*H120,2)</f>
        <v>0</v>
      </c>
      <c r="K120" s="176" t="s">
        <v>134</v>
      </c>
      <c r="L120" s="40"/>
      <c r="M120" s="181" t="s">
        <v>5</v>
      </c>
      <c r="N120" s="182" t="s">
        <v>40</v>
      </c>
      <c r="O120" s="41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AR120" s="23" t="s">
        <v>84</v>
      </c>
      <c r="AT120" s="23" t="s">
        <v>130</v>
      </c>
      <c r="AU120" s="23" t="s">
        <v>78</v>
      </c>
      <c r="AY120" s="23" t="s">
        <v>127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23" t="s">
        <v>74</v>
      </c>
      <c r="BK120" s="185">
        <f>ROUND(I120*H120,2)</f>
        <v>0</v>
      </c>
      <c r="BL120" s="23" t="s">
        <v>84</v>
      </c>
      <c r="BM120" s="23" t="s">
        <v>1077</v>
      </c>
    </row>
    <row r="121" spans="2:65" s="11" customFormat="1">
      <c r="B121" s="186"/>
      <c r="D121" s="187" t="s">
        <v>137</v>
      </c>
      <c r="E121" s="188" t="s">
        <v>5</v>
      </c>
      <c r="F121" s="189" t="s">
        <v>334</v>
      </c>
      <c r="H121" s="190" t="s">
        <v>5</v>
      </c>
      <c r="I121" s="191"/>
      <c r="L121" s="186"/>
      <c r="M121" s="192"/>
      <c r="N121" s="193"/>
      <c r="O121" s="193"/>
      <c r="P121" s="193"/>
      <c r="Q121" s="193"/>
      <c r="R121" s="193"/>
      <c r="S121" s="193"/>
      <c r="T121" s="194"/>
      <c r="AT121" s="190" t="s">
        <v>137</v>
      </c>
      <c r="AU121" s="190" t="s">
        <v>78</v>
      </c>
      <c r="AV121" s="11" t="s">
        <v>74</v>
      </c>
      <c r="AW121" s="11" t="s">
        <v>33</v>
      </c>
      <c r="AX121" s="11" t="s">
        <v>69</v>
      </c>
      <c r="AY121" s="190" t="s">
        <v>127</v>
      </c>
    </row>
    <row r="122" spans="2:65" s="12" customFormat="1">
      <c r="B122" s="195"/>
      <c r="D122" s="187" t="s">
        <v>137</v>
      </c>
      <c r="E122" s="196" t="s">
        <v>5</v>
      </c>
      <c r="F122" s="197" t="s">
        <v>1078</v>
      </c>
      <c r="H122" s="198">
        <v>5.2</v>
      </c>
      <c r="I122" s="199"/>
      <c r="L122" s="195"/>
      <c r="M122" s="200"/>
      <c r="N122" s="201"/>
      <c r="O122" s="201"/>
      <c r="P122" s="201"/>
      <c r="Q122" s="201"/>
      <c r="R122" s="201"/>
      <c r="S122" s="201"/>
      <c r="T122" s="202"/>
      <c r="AT122" s="196" t="s">
        <v>137</v>
      </c>
      <c r="AU122" s="196" t="s">
        <v>78</v>
      </c>
      <c r="AV122" s="12" t="s">
        <v>78</v>
      </c>
      <c r="AW122" s="12" t="s">
        <v>33</v>
      </c>
      <c r="AX122" s="12" t="s">
        <v>69</v>
      </c>
      <c r="AY122" s="196" t="s">
        <v>127</v>
      </c>
    </row>
    <row r="123" spans="2:65" s="13" customFormat="1">
      <c r="B123" s="203"/>
      <c r="D123" s="204" t="s">
        <v>137</v>
      </c>
      <c r="E123" s="205" t="s">
        <v>5</v>
      </c>
      <c r="F123" s="206" t="s">
        <v>141</v>
      </c>
      <c r="H123" s="207">
        <v>5.2</v>
      </c>
      <c r="I123" s="208"/>
      <c r="L123" s="203"/>
      <c r="M123" s="209"/>
      <c r="N123" s="210"/>
      <c r="O123" s="210"/>
      <c r="P123" s="210"/>
      <c r="Q123" s="210"/>
      <c r="R123" s="210"/>
      <c r="S123" s="210"/>
      <c r="T123" s="211"/>
      <c r="AT123" s="212" t="s">
        <v>137</v>
      </c>
      <c r="AU123" s="212" t="s">
        <v>78</v>
      </c>
      <c r="AV123" s="13" t="s">
        <v>84</v>
      </c>
      <c r="AW123" s="13" t="s">
        <v>33</v>
      </c>
      <c r="AX123" s="13" t="s">
        <v>74</v>
      </c>
      <c r="AY123" s="212" t="s">
        <v>127</v>
      </c>
    </row>
    <row r="124" spans="2:65" s="1" customFormat="1" ht="44.25" customHeight="1">
      <c r="B124" s="173"/>
      <c r="C124" s="174" t="s">
        <v>219</v>
      </c>
      <c r="D124" s="174" t="s">
        <v>130</v>
      </c>
      <c r="E124" s="175" t="s">
        <v>346</v>
      </c>
      <c r="F124" s="176" t="s">
        <v>347</v>
      </c>
      <c r="G124" s="177" t="s">
        <v>327</v>
      </c>
      <c r="H124" s="178">
        <v>15</v>
      </c>
      <c r="I124" s="179"/>
      <c r="J124" s="180">
        <f>ROUND(I124*H124,2)</f>
        <v>0</v>
      </c>
      <c r="K124" s="176" t="s">
        <v>134</v>
      </c>
      <c r="L124" s="40"/>
      <c r="M124" s="181" t="s">
        <v>5</v>
      </c>
      <c r="N124" s="182" t="s">
        <v>40</v>
      </c>
      <c r="O124" s="41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AR124" s="23" t="s">
        <v>84</v>
      </c>
      <c r="AT124" s="23" t="s">
        <v>130</v>
      </c>
      <c r="AU124" s="23" t="s">
        <v>78</v>
      </c>
      <c r="AY124" s="23" t="s">
        <v>127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23" t="s">
        <v>74</v>
      </c>
      <c r="BK124" s="185">
        <f>ROUND(I124*H124,2)</f>
        <v>0</v>
      </c>
      <c r="BL124" s="23" t="s">
        <v>84</v>
      </c>
      <c r="BM124" s="23" t="s">
        <v>1079</v>
      </c>
    </row>
    <row r="125" spans="2:65" s="1" customFormat="1" ht="44.25" customHeight="1">
      <c r="B125" s="173"/>
      <c r="C125" s="174" t="s">
        <v>229</v>
      </c>
      <c r="D125" s="174" t="s">
        <v>130</v>
      </c>
      <c r="E125" s="175" t="s">
        <v>401</v>
      </c>
      <c r="F125" s="176" t="s">
        <v>402</v>
      </c>
      <c r="G125" s="177" t="s">
        <v>327</v>
      </c>
      <c r="H125" s="178">
        <v>5.2</v>
      </c>
      <c r="I125" s="179"/>
      <c r="J125" s="180">
        <f>ROUND(I125*H125,2)</f>
        <v>0</v>
      </c>
      <c r="K125" s="176" t="s">
        <v>134</v>
      </c>
      <c r="L125" s="40"/>
      <c r="M125" s="181" t="s">
        <v>5</v>
      </c>
      <c r="N125" s="182" t="s">
        <v>40</v>
      </c>
      <c r="O125" s="41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AR125" s="23" t="s">
        <v>84</v>
      </c>
      <c r="AT125" s="23" t="s">
        <v>130</v>
      </c>
      <c r="AU125" s="23" t="s">
        <v>78</v>
      </c>
      <c r="AY125" s="23" t="s">
        <v>127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23" t="s">
        <v>74</v>
      </c>
      <c r="BK125" s="185">
        <f>ROUND(I125*H125,2)</f>
        <v>0</v>
      </c>
      <c r="BL125" s="23" t="s">
        <v>84</v>
      </c>
      <c r="BM125" s="23" t="s">
        <v>1080</v>
      </c>
    </row>
    <row r="126" spans="2:65" s="11" customFormat="1">
      <c r="B126" s="186"/>
      <c r="D126" s="187" t="s">
        <v>137</v>
      </c>
      <c r="E126" s="188" t="s">
        <v>5</v>
      </c>
      <c r="F126" s="189" t="s">
        <v>1081</v>
      </c>
      <c r="H126" s="190" t="s">
        <v>5</v>
      </c>
      <c r="I126" s="191"/>
      <c r="L126" s="186"/>
      <c r="M126" s="192"/>
      <c r="N126" s="193"/>
      <c r="O126" s="193"/>
      <c r="P126" s="193"/>
      <c r="Q126" s="193"/>
      <c r="R126" s="193"/>
      <c r="S126" s="193"/>
      <c r="T126" s="194"/>
      <c r="AT126" s="190" t="s">
        <v>137</v>
      </c>
      <c r="AU126" s="190" t="s">
        <v>78</v>
      </c>
      <c r="AV126" s="11" t="s">
        <v>74</v>
      </c>
      <c r="AW126" s="11" t="s">
        <v>33</v>
      </c>
      <c r="AX126" s="11" t="s">
        <v>69</v>
      </c>
      <c r="AY126" s="190" t="s">
        <v>127</v>
      </c>
    </row>
    <row r="127" spans="2:65" s="12" customFormat="1">
      <c r="B127" s="195"/>
      <c r="D127" s="187" t="s">
        <v>137</v>
      </c>
      <c r="E127" s="196" t="s">
        <v>5</v>
      </c>
      <c r="F127" s="197" t="s">
        <v>1082</v>
      </c>
      <c r="H127" s="198">
        <v>5.2</v>
      </c>
      <c r="I127" s="199"/>
      <c r="L127" s="195"/>
      <c r="M127" s="200"/>
      <c r="N127" s="201"/>
      <c r="O127" s="201"/>
      <c r="P127" s="201"/>
      <c r="Q127" s="201"/>
      <c r="R127" s="201"/>
      <c r="S127" s="201"/>
      <c r="T127" s="202"/>
      <c r="AT127" s="196" t="s">
        <v>137</v>
      </c>
      <c r="AU127" s="196" t="s">
        <v>78</v>
      </c>
      <c r="AV127" s="12" t="s">
        <v>78</v>
      </c>
      <c r="AW127" s="12" t="s">
        <v>33</v>
      </c>
      <c r="AX127" s="12" t="s">
        <v>69</v>
      </c>
      <c r="AY127" s="196" t="s">
        <v>127</v>
      </c>
    </row>
    <row r="128" spans="2:65" s="13" customFormat="1">
      <c r="B128" s="203"/>
      <c r="D128" s="204" t="s">
        <v>137</v>
      </c>
      <c r="E128" s="205" t="s">
        <v>5</v>
      </c>
      <c r="F128" s="206" t="s">
        <v>141</v>
      </c>
      <c r="H128" s="207">
        <v>5.2</v>
      </c>
      <c r="I128" s="208"/>
      <c r="L128" s="203"/>
      <c r="M128" s="209"/>
      <c r="N128" s="210"/>
      <c r="O128" s="210"/>
      <c r="P128" s="210"/>
      <c r="Q128" s="210"/>
      <c r="R128" s="210"/>
      <c r="S128" s="210"/>
      <c r="T128" s="211"/>
      <c r="AT128" s="212" t="s">
        <v>137</v>
      </c>
      <c r="AU128" s="212" t="s">
        <v>78</v>
      </c>
      <c r="AV128" s="13" t="s">
        <v>84</v>
      </c>
      <c r="AW128" s="13" t="s">
        <v>33</v>
      </c>
      <c r="AX128" s="13" t="s">
        <v>74</v>
      </c>
      <c r="AY128" s="212" t="s">
        <v>127</v>
      </c>
    </row>
    <row r="129" spans="2:65" s="1" customFormat="1" ht="44.25" customHeight="1">
      <c r="B129" s="173"/>
      <c r="C129" s="174" t="s">
        <v>241</v>
      </c>
      <c r="D129" s="174" t="s">
        <v>130</v>
      </c>
      <c r="E129" s="175" t="s">
        <v>407</v>
      </c>
      <c r="F129" s="176" t="s">
        <v>408</v>
      </c>
      <c r="G129" s="177" t="s">
        <v>327</v>
      </c>
      <c r="H129" s="178">
        <v>15</v>
      </c>
      <c r="I129" s="179"/>
      <c r="J129" s="180">
        <f>ROUND(I129*H129,2)</f>
        <v>0</v>
      </c>
      <c r="K129" s="176" t="s">
        <v>134</v>
      </c>
      <c r="L129" s="40"/>
      <c r="M129" s="181" t="s">
        <v>5</v>
      </c>
      <c r="N129" s="182" t="s">
        <v>40</v>
      </c>
      <c r="O129" s="41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AR129" s="23" t="s">
        <v>84</v>
      </c>
      <c r="AT129" s="23" t="s">
        <v>130</v>
      </c>
      <c r="AU129" s="23" t="s">
        <v>78</v>
      </c>
      <c r="AY129" s="23" t="s">
        <v>127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23" t="s">
        <v>74</v>
      </c>
      <c r="BK129" s="185">
        <f>ROUND(I129*H129,2)</f>
        <v>0</v>
      </c>
      <c r="BL129" s="23" t="s">
        <v>84</v>
      </c>
      <c r="BM129" s="23" t="s">
        <v>1083</v>
      </c>
    </row>
    <row r="130" spans="2:65" s="11" customFormat="1">
      <c r="B130" s="186"/>
      <c r="D130" s="187" t="s">
        <v>137</v>
      </c>
      <c r="E130" s="188" t="s">
        <v>5</v>
      </c>
      <c r="F130" s="189" t="s">
        <v>1084</v>
      </c>
      <c r="H130" s="190" t="s">
        <v>5</v>
      </c>
      <c r="I130" s="191"/>
      <c r="L130" s="186"/>
      <c r="M130" s="192"/>
      <c r="N130" s="193"/>
      <c r="O130" s="193"/>
      <c r="P130" s="193"/>
      <c r="Q130" s="193"/>
      <c r="R130" s="193"/>
      <c r="S130" s="193"/>
      <c r="T130" s="194"/>
      <c r="AT130" s="190" t="s">
        <v>137</v>
      </c>
      <c r="AU130" s="190" t="s">
        <v>78</v>
      </c>
      <c r="AV130" s="11" t="s">
        <v>74</v>
      </c>
      <c r="AW130" s="11" t="s">
        <v>33</v>
      </c>
      <c r="AX130" s="11" t="s">
        <v>69</v>
      </c>
      <c r="AY130" s="190" t="s">
        <v>127</v>
      </c>
    </row>
    <row r="131" spans="2:65" s="12" customFormat="1">
      <c r="B131" s="195"/>
      <c r="D131" s="187" t="s">
        <v>137</v>
      </c>
      <c r="E131" s="196" t="s">
        <v>5</v>
      </c>
      <c r="F131" s="197" t="s">
        <v>1085</v>
      </c>
      <c r="H131" s="198">
        <v>15</v>
      </c>
      <c r="I131" s="199"/>
      <c r="L131" s="195"/>
      <c r="M131" s="200"/>
      <c r="N131" s="201"/>
      <c r="O131" s="201"/>
      <c r="P131" s="201"/>
      <c r="Q131" s="201"/>
      <c r="R131" s="201"/>
      <c r="S131" s="201"/>
      <c r="T131" s="202"/>
      <c r="AT131" s="196" t="s">
        <v>137</v>
      </c>
      <c r="AU131" s="196" t="s">
        <v>78</v>
      </c>
      <c r="AV131" s="12" t="s">
        <v>78</v>
      </c>
      <c r="AW131" s="12" t="s">
        <v>33</v>
      </c>
      <c r="AX131" s="12" t="s">
        <v>69</v>
      </c>
      <c r="AY131" s="196" t="s">
        <v>127</v>
      </c>
    </row>
    <row r="132" spans="2:65" s="13" customFormat="1">
      <c r="B132" s="203"/>
      <c r="D132" s="204" t="s">
        <v>137</v>
      </c>
      <c r="E132" s="205" t="s">
        <v>5</v>
      </c>
      <c r="F132" s="206" t="s">
        <v>141</v>
      </c>
      <c r="H132" s="207">
        <v>15</v>
      </c>
      <c r="I132" s="208"/>
      <c r="L132" s="203"/>
      <c r="M132" s="209"/>
      <c r="N132" s="210"/>
      <c r="O132" s="210"/>
      <c r="P132" s="210"/>
      <c r="Q132" s="210"/>
      <c r="R132" s="210"/>
      <c r="S132" s="210"/>
      <c r="T132" s="211"/>
      <c r="AT132" s="212" t="s">
        <v>137</v>
      </c>
      <c r="AU132" s="212" t="s">
        <v>78</v>
      </c>
      <c r="AV132" s="13" t="s">
        <v>84</v>
      </c>
      <c r="AW132" s="13" t="s">
        <v>33</v>
      </c>
      <c r="AX132" s="13" t="s">
        <v>74</v>
      </c>
      <c r="AY132" s="212" t="s">
        <v>127</v>
      </c>
    </row>
    <row r="133" spans="2:65" s="1" customFormat="1" ht="44.25" customHeight="1">
      <c r="B133" s="173"/>
      <c r="C133" s="174" t="s">
        <v>246</v>
      </c>
      <c r="D133" s="174" t="s">
        <v>130</v>
      </c>
      <c r="E133" s="175" t="s">
        <v>412</v>
      </c>
      <c r="F133" s="176" t="s">
        <v>413</v>
      </c>
      <c r="G133" s="177" t="s">
        <v>327</v>
      </c>
      <c r="H133" s="178">
        <v>0.36</v>
      </c>
      <c r="I133" s="179"/>
      <c r="J133" s="180">
        <f>ROUND(I133*H133,2)</f>
        <v>0</v>
      </c>
      <c r="K133" s="176" t="s">
        <v>134</v>
      </c>
      <c r="L133" s="40"/>
      <c r="M133" s="181" t="s">
        <v>5</v>
      </c>
      <c r="N133" s="182" t="s">
        <v>40</v>
      </c>
      <c r="O133" s="41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AR133" s="23" t="s">
        <v>84</v>
      </c>
      <c r="AT133" s="23" t="s">
        <v>130</v>
      </c>
      <c r="AU133" s="23" t="s">
        <v>78</v>
      </c>
      <c r="AY133" s="23" t="s">
        <v>127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23" t="s">
        <v>74</v>
      </c>
      <c r="BK133" s="185">
        <f>ROUND(I133*H133,2)</f>
        <v>0</v>
      </c>
      <c r="BL133" s="23" t="s">
        <v>84</v>
      </c>
      <c r="BM133" s="23" t="s">
        <v>1086</v>
      </c>
    </row>
    <row r="134" spans="2:65" s="11" customFormat="1">
      <c r="B134" s="186"/>
      <c r="D134" s="187" t="s">
        <v>137</v>
      </c>
      <c r="E134" s="188" t="s">
        <v>5</v>
      </c>
      <c r="F134" s="189" t="s">
        <v>1087</v>
      </c>
      <c r="H134" s="190" t="s">
        <v>5</v>
      </c>
      <c r="I134" s="191"/>
      <c r="L134" s="186"/>
      <c r="M134" s="192"/>
      <c r="N134" s="193"/>
      <c r="O134" s="193"/>
      <c r="P134" s="193"/>
      <c r="Q134" s="193"/>
      <c r="R134" s="193"/>
      <c r="S134" s="193"/>
      <c r="T134" s="194"/>
      <c r="AT134" s="190" t="s">
        <v>137</v>
      </c>
      <c r="AU134" s="190" t="s">
        <v>78</v>
      </c>
      <c r="AV134" s="11" t="s">
        <v>74</v>
      </c>
      <c r="AW134" s="11" t="s">
        <v>33</v>
      </c>
      <c r="AX134" s="11" t="s">
        <v>69</v>
      </c>
      <c r="AY134" s="190" t="s">
        <v>127</v>
      </c>
    </row>
    <row r="135" spans="2:65" s="12" customFormat="1">
      <c r="B135" s="195"/>
      <c r="D135" s="187" t="s">
        <v>137</v>
      </c>
      <c r="E135" s="196" t="s">
        <v>5</v>
      </c>
      <c r="F135" s="197" t="s">
        <v>1076</v>
      </c>
      <c r="H135" s="198">
        <v>0.36</v>
      </c>
      <c r="I135" s="199"/>
      <c r="L135" s="195"/>
      <c r="M135" s="200"/>
      <c r="N135" s="201"/>
      <c r="O135" s="201"/>
      <c r="P135" s="201"/>
      <c r="Q135" s="201"/>
      <c r="R135" s="201"/>
      <c r="S135" s="201"/>
      <c r="T135" s="202"/>
      <c r="AT135" s="196" t="s">
        <v>137</v>
      </c>
      <c r="AU135" s="196" t="s">
        <v>78</v>
      </c>
      <c r="AV135" s="12" t="s">
        <v>78</v>
      </c>
      <c r="AW135" s="12" t="s">
        <v>33</v>
      </c>
      <c r="AX135" s="12" t="s">
        <v>69</v>
      </c>
      <c r="AY135" s="196" t="s">
        <v>127</v>
      </c>
    </row>
    <row r="136" spans="2:65" s="13" customFormat="1">
      <c r="B136" s="203"/>
      <c r="D136" s="204" t="s">
        <v>137</v>
      </c>
      <c r="E136" s="205" t="s">
        <v>5</v>
      </c>
      <c r="F136" s="206" t="s">
        <v>141</v>
      </c>
      <c r="H136" s="207">
        <v>0.36</v>
      </c>
      <c r="I136" s="208"/>
      <c r="L136" s="203"/>
      <c r="M136" s="209"/>
      <c r="N136" s="210"/>
      <c r="O136" s="210"/>
      <c r="P136" s="210"/>
      <c r="Q136" s="210"/>
      <c r="R136" s="210"/>
      <c r="S136" s="210"/>
      <c r="T136" s="211"/>
      <c r="AT136" s="212" t="s">
        <v>137</v>
      </c>
      <c r="AU136" s="212" t="s">
        <v>78</v>
      </c>
      <c r="AV136" s="13" t="s">
        <v>84</v>
      </c>
      <c r="AW136" s="13" t="s">
        <v>33</v>
      </c>
      <c r="AX136" s="13" t="s">
        <v>74</v>
      </c>
      <c r="AY136" s="212" t="s">
        <v>127</v>
      </c>
    </row>
    <row r="137" spans="2:65" s="1" customFormat="1" ht="22.5" customHeight="1">
      <c r="B137" s="173"/>
      <c r="C137" s="174" t="s">
        <v>11</v>
      </c>
      <c r="D137" s="174" t="s">
        <v>130</v>
      </c>
      <c r="E137" s="175" t="s">
        <v>416</v>
      </c>
      <c r="F137" s="176" t="s">
        <v>417</v>
      </c>
      <c r="G137" s="177" t="s">
        <v>327</v>
      </c>
      <c r="H137" s="178">
        <v>15.36</v>
      </c>
      <c r="I137" s="179"/>
      <c r="J137" s="180">
        <f>ROUND(I137*H137,2)</f>
        <v>0</v>
      </c>
      <c r="K137" s="176" t="s">
        <v>134</v>
      </c>
      <c r="L137" s="40"/>
      <c r="M137" s="181" t="s">
        <v>5</v>
      </c>
      <c r="N137" s="182" t="s">
        <v>40</v>
      </c>
      <c r="O137" s="41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AR137" s="23" t="s">
        <v>84</v>
      </c>
      <c r="AT137" s="23" t="s">
        <v>130</v>
      </c>
      <c r="AU137" s="23" t="s">
        <v>78</v>
      </c>
      <c r="AY137" s="23" t="s">
        <v>127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23" t="s">
        <v>74</v>
      </c>
      <c r="BK137" s="185">
        <f>ROUND(I137*H137,2)</f>
        <v>0</v>
      </c>
      <c r="BL137" s="23" t="s">
        <v>84</v>
      </c>
      <c r="BM137" s="23" t="s">
        <v>1088</v>
      </c>
    </row>
    <row r="138" spans="2:65" s="12" customFormat="1">
      <c r="B138" s="195"/>
      <c r="D138" s="187" t="s">
        <v>137</v>
      </c>
      <c r="E138" s="196" t="s">
        <v>5</v>
      </c>
      <c r="F138" s="197" t="s">
        <v>1089</v>
      </c>
      <c r="H138" s="198">
        <v>15.36</v>
      </c>
      <c r="I138" s="199"/>
      <c r="L138" s="195"/>
      <c r="M138" s="200"/>
      <c r="N138" s="201"/>
      <c r="O138" s="201"/>
      <c r="P138" s="201"/>
      <c r="Q138" s="201"/>
      <c r="R138" s="201"/>
      <c r="S138" s="201"/>
      <c r="T138" s="202"/>
      <c r="AT138" s="196" t="s">
        <v>137</v>
      </c>
      <c r="AU138" s="196" t="s">
        <v>78</v>
      </c>
      <c r="AV138" s="12" t="s">
        <v>78</v>
      </c>
      <c r="AW138" s="12" t="s">
        <v>33</v>
      </c>
      <c r="AX138" s="12" t="s">
        <v>69</v>
      </c>
      <c r="AY138" s="196" t="s">
        <v>127</v>
      </c>
    </row>
    <row r="139" spans="2:65" s="13" customFormat="1">
      <c r="B139" s="203"/>
      <c r="D139" s="204" t="s">
        <v>137</v>
      </c>
      <c r="E139" s="205" t="s">
        <v>5</v>
      </c>
      <c r="F139" s="206" t="s">
        <v>141</v>
      </c>
      <c r="H139" s="207">
        <v>15.36</v>
      </c>
      <c r="I139" s="208"/>
      <c r="L139" s="203"/>
      <c r="M139" s="209"/>
      <c r="N139" s="210"/>
      <c r="O139" s="210"/>
      <c r="P139" s="210"/>
      <c r="Q139" s="210"/>
      <c r="R139" s="210"/>
      <c r="S139" s="210"/>
      <c r="T139" s="211"/>
      <c r="AT139" s="212" t="s">
        <v>137</v>
      </c>
      <c r="AU139" s="212" t="s">
        <v>78</v>
      </c>
      <c r="AV139" s="13" t="s">
        <v>84</v>
      </c>
      <c r="AW139" s="13" t="s">
        <v>33</v>
      </c>
      <c r="AX139" s="13" t="s">
        <v>74</v>
      </c>
      <c r="AY139" s="212" t="s">
        <v>127</v>
      </c>
    </row>
    <row r="140" spans="2:65" s="1" customFormat="1" ht="22.5" customHeight="1">
      <c r="B140" s="173"/>
      <c r="C140" s="174" t="s">
        <v>266</v>
      </c>
      <c r="D140" s="174" t="s">
        <v>130</v>
      </c>
      <c r="E140" s="175" t="s">
        <v>421</v>
      </c>
      <c r="F140" s="176" t="s">
        <v>422</v>
      </c>
      <c r="G140" s="177" t="s">
        <v>423</v>
      </c>
      <c r="H140" s="178">
        <v>22.5</v>
      </c>
      <c r="I140" s="179"/>
      <c r="J140" s="180">
        <f>ROUND(I140*H140,2)</f>
        <v>0</v>
      </c>
      <c r="K140" s="176" t="s">
        <v>134</v>
      </c>
      <c r="L140" s="40"/>
      <c r="M140" s="181" t="s">
        <v>5</v>
      </c>
      <c r="N140" s="182" t="s">
        <v>40</v>
      </c>
      <c r="O140" s="41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AR140" s="23" t="s">
        <v>84</v>
      </c>
      <c r="AT140" s="23" t="s">
        <v>130</v>
      </c>
      <c r="AU140" s="23" t="s">
        <v>78</v>
      </c>
      <c r="AY140" s="23" t="s">
        <v>127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23" t="s">
        <v>74</v>
      </c>
      <c r="BK140" s="185">
        <f>ROUND(I140*H140,2)</f>
        <v>0</v>
      </c>
      <c r="BL140" s="23" t="s">
        <v>84</v>
      </c>
      <c r="BM140" s="23" t="s">
        <v>1090</v>
      </c>
    </row>
    <row r="141" spans="2:65" s="12" customFormat="1">
      <c r="B141" s="195"/>
      <c r="D141" s="187" t="s">
        <v>137</v>
      </c>
      <c r="E141" s="196" t="s">
        <v>5</v>
      </c>
      <c r="F141" s="197" t="s">
        <v>1091</v>
      </c>
      <c r="H141" s="198">
        <v>22.5</v>
      </c>
      <c r="I141" s="199"/>
      <c r="L141" s="195"/>
      <c r="M141" s="200"/>
      <c r="N141" s="201"/>
      <c r="O141" s="201"/>
      <c r="P141" s="201"/>
      <c r="Q141" s="201"/>
      <c r="R141" s="201"/>
      <c r="S141" s="201"/>
      <c r="T141" s="202"/>
      <c r="AT141" s="196" t="s">
        <v>137</v>
      </c>
      <c r="AU141" s="196" t="s">
        <v>78</v>
      </c>
      <c r="AV141" s="12" t="s">
        <v>78</v>
      </c>
      <c r="AW141" s="12" t="s">
        <v>33</v>
      </c>
      <c r="AX141" s="12" t="s">
        <v>69</v>
      </c>
      <c r="AY141" s="196" t="s">
        <v>127</v>
      </c>
    </row>
    <row r="142" spans="2:65" s="13" customFormat="1">
      <c r="B142" s="203"/>
      <c r="D142" s="204" t="s">
        <v>137</v>
      </c>
      <c r="E142" s="205" t="s">
        <v>5</v>
      </c>
      <c r="F142" s="206" t="s">
        <v>141</v>
      </c>
      <c r="H142" s="207">
        <v>22.5</v>
      </c>
      <c r="I142" s="208"/>
      <c r="L142" s="203"/>
      <c r="M142" s="209"/>
      <c r="N142" s="210"/>
      <c r="O142" s="210"/>
      <c r="P142" s="210"/>
      <c r="Q142" s="210"/>
      <c r="R142" s="210"/>
      <c r="S142" s="210"/>
      <c r="T142" s="211"/>
      <c r="AT142" s="212" t="s">
        <v>137</v>
      </c>
      <c r="AU142" s="212" t="s">
        <v>78</v>
      </c>
      <c r="AV142" s="13" t="s">
        <v>84</v>
      </c>
      <c r="AW142" s="13" t="s">
        <v>33</v>
      </c>
      <c r="AX142" s="13" t="s">
        <v>74</v>
      </c>
      <c r="AY142" s="212" t="s">
        <v>127</v>
      </c>
    </row>
    <row r="143" spans="2:65" s="1" customFormat="1" ht="22.5" customHeight="1">
      <c r="B143" s="173"/>
      <c r="C143" s="174" t="s">
        <v>271</v>
      </c>
      <c r="D143" s="174" t="s">
        <v>130</v>
      </c>
      <c r="E143" s="175" t="s">
        <v>476</v>
      </c>
      <c r="F143" s="176" t="s">
        <v>477</v>
      </c>
      <c r="G143" s="177" t="s">
        <v>301</v>
      </c>
      <c r="H143" s="178">
        <v>158.55000000000001</v>
      </c>
      <c r="I143" s="179"/>
      <c r="J143" s="180">
        <f>ROUND(I143*H143,2)</f>
        <v>0</v>
      </c>
      <c r="K143" s="176" t="s">
        <v>134</v>
      </c>
      <c r="L143" s="40"/>
      <c r="M143" s="181" t="s">
        <v>5</v>
      </c>
      <c r="N143" s="182" t="s">
        <v>40</v>
      </c>
      <c r="O143" s="41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AR143" s="23" t="s">
        <v>84</v>
      </c>
      <c r="AT143" s="23" t="s">
        <v>130</v>
      </c>
      <c r="AU143" s="23" t="s">
        <v>78</v>
      </c>
      <c r="AY143" s="23" t="s">
        <v>127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23" t="s">
        <v>74</v>
      </c>
      <c r="BK143" s="185">
        <f>ROUND(I143*H143,2)</f>
        <v>0</v>
      </c>
      <c r="BL143" s="23" t="s">
        <v>84</v>
      </c>
      <c r="BM143" s="23" t="s">
        <v>1092</v>
      </c>
    </row>
    <row r="144" spans="2:65" s="10" customFormat="1" ht="29.85" customHeight="1">
      <c r="B144" s="159"/>
      <c r="D144" s="170" t="s">
        <v>68</v>
      </c>
      <c r="E144" s="171" t="s">
        <v>84</v>
      </c>
      <c r="F144" s="171" t="s">
        <v>513</v>
      </c>
      <c r="I144" s="162"/>
      <c r="J144" s="172">
        <f>BK144</f>
        <v>0</v>
      </c>
      <c r="L144" s="159"/>
      <c r="M144" s="164"/>
      <c r="N144" s="165"/>
      <c r="O144" s="165"/>
      <c r="P144" s="166">
        <f>SUM(P145:P148)</f>
        <v>0</v>
      </c>
      <c r="Q144" s="165"/>
      <c r="R144" s="166">
        <f>SUM(R145:R148)</f>
        <v>0</v>
      </c>
      <c r="S144" s="165"/>
      <c r="T144" s="167">
        <f>SUM(T145:T148)</f>
        <v>0</v>
      </c>
      <c r="AR144" s="160" t="s">
        <v>74</v>
      </c>
      <c r="AT144" s="168" t="s">
        <v>68</v>
      </c>
      <c r="AU144" s="168" t="s">
        <v>74</v>
      </c>
      <c r="AY144" s="160" t="s">
        <v>127</v>
      </c>
      <c r="BK144" s="169">
        <f>SUM(BK145:BK148)</f>
        <v>0</v>
      </c>
    </row>
    <row r="145" spans="2:65" s="1" customFormat="1" ht="31.5" customHeight="1">
      <c r="B145" s="173"/>
      <c r="C145" s="174" t="s">
        <v>279</v>
      </c>
      <c r="D145" s="174" t="s">
        <v>130</v>
      </c>
      <c r="E145" s="175" t="s">
        <v>1093</v>
      </c>
      <c r="F145" s="176" t="s">
        <v>1094</v>
      </c>
      <c r="G145" s="177" t="s">
        <v>301</v>
      </c>
      <c r="H145" s="178">
        <v>7.25</v>
      </c>
      <c r="I145" s="179"/>
      <c r="J145" s="180">
        <f>ROUND(I145*H145,2)</f>
        <v>0</v>
      </c>
      <c r="K145" s="176" t="s">
        <v>134</v>
      </c>
      <c r="L145" s="40"/>
      <c r="M145" s="181" t="s">
        <v>5</v>
      </c>
      <c r="N145" s="182" t="s">
        <v>40</v>
      </c>
      <c r="O145" s="41"/>
      <c r="P145" s="183">
        <f>O145*H145</f>
        <v>0</v>
      </c>
      <c r="Q145" s="183">
        <v>0</v>
      </c>
      <c r="R145" s="183">
        <f>Q145*H145</f>
        <v>0</v>
      </c>
      <c r="S145" s="183">
        <v>0</v>
      </c>
      <c r="T145" s="184">
        <f>S145*H145</f>
        <v>0</v>
      </c>
      <c r="AR145" s="23" t="s">
        <v>84</v>
      </c>
      <c r="AT145" s="23" t="s">
        <v>130</v>
      </c>
      <c r="AU145" s="23" t="s">
        <v>78</v>
      </c>
      <c r="AY145" s="23" t="s">
        <v>127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23" t="s">
        <v>74</v>
      </c>
      <c r="BK145" s="185">
        <f>ROUND(I145*H145,2)</f>
        <v>0</v>
      </c>
      <c r="BL145" s="23" t="s">
        <v>84</v>
      </c>
      <c r="BM145" s="23" t="s">
        <v>1095</v>
      </c>
    </row>
    <row r="146" spans="2:65" s="11" customFormat="1">
      <c r="B146" s="186"/>
      <c r="D146" s="187" t="s">
        <v>137</v>
      </c>
      <c r="E146" s="188" t="s">
        <v>5</v>
      </c>
      <c r="F146" s="189" t="s">
        <v>1096</v>
      </c>
      <c r="H146" s="190" t="s">
        <v>5</v>
      </c>
      <c r="I146" s="191"/>
      <c r="L146" s="186"/>
      <c r="M146" s="192"/>
      <c r="N146" s="193"/>
      <c r="O146" s="193"/>
      <c r="P146" s="193"/>
      <c r="Q146" s="193"/>
      <c r="R146" s="193"/>
      <c r="S146" s="193"/>
      <c r="T146" s="194"/>
      <c r="AT146" s="190" t="s">
        <v>137</v>
      </c>
      <c r="AU146" s="190" t="s">
        <v>78</v>
      </c>
      <c r="AV146" s="11" t="s">
        <v>74</v>
      </c>
      <c r="AW146" s="11" t="s">
        <v>33</v>
      </c>
      <c r="AX146" s="11" t="s">
        <v>69</v>
      </c>
      <c r="AY146" s="190" t="s">
        <v>127</v>
      </c>
    </row>
    <row r="147" spans="2:65" s="12" customFormat="1">
      <c r="B147" s="195"/>
      <c r="D147" s="187" t="s">
        <v>137</v>
      </c>
      <c r="E147" s="196" t="s">
        <v>5</v>
      </c>
      <c r="F147" s="197" t="s">
        <v>1097</v>
      </c>
      <c r="H147" s="198">
        <v>7.25</v>
      </c>
      <c r="I147" s="199"/>
      <c r="L147" s="195"/>
      <c r="M147" s="200"/>
      <c r="N147" s="201"/>
      <c r="O147" s="201"/>
      <c r="P147" s="201"/>
      <c r="Q147" s="201"/>
      <c r="R147" s="201"/>
      <c r="S147" s="201"/>
      <c r="T147" s="202"/>
      <c r="AT147" s="196" t="s">
        <v>137</v>
      </c>
      <c r="AU147" s="196" t="s">
        <v>78</v>
      </c>
      <c r="AV147" s="12" t="s">
        <v>78</v>
      </c>
      <c r="AW147" s="12" t="s">
        <v>33</v>
      </c>
      <c r="AX147" s="12" t="s">
        <v>69</v>
      </c>
      <c r="AY147" s="196" t="s">
        <v>127</v>
      </c>
    </row>
    <row r="148" spans="2:65" s="13" customFormat="1">
      <c r="B148" s="203"/>
      <c r="D148" s="187" t="s">
        <v>137</v>
      </c>
      <c r="E148" s="216" t="s">
        <v>5</v>
      </c>
      <c r="F148" s="217" t="s">
        <v>141</v>
      </c>
      <c r="H148" s="218">
        <v>7.25</v>
      </c>
      <c r="I148" s="208"/>
      <c r="L148" s="203"/>
      <c r="M148" s="209"/>
      <c r="N148" s="210"/>
      <c r="O148" s="210"/>
      <c r="P148" s="210"/>
      <c r="Q148" s="210"/>
      <c r="R148" s="210"/>
      <c r="S148" s="210"/>
      <c r="T148" s="211"/>
      <c r="AT148" s="212" t="s">
        <v>137</v>
      </c>
      <c r="AU148" s="212" t="s">
        <v>78</v>
      </c>
      <c r="AV148" s="13" t="s">
        <v>84</v>
      </c>
      <c r="AW148" s="13" t="s">
        <v>33</v>
      </c>
      <c r="AX148" s="13" t="s">
        <v>74</v>
      </c>
      <c r="AY148" s="212" t="s">
        <v>127</v>
      </c>
    </row>
    <row r="149" spans="2:65" s="10" customFormat="1" ht="29.85" customHeight="1">
      <c r="B149" s="159"/>
      <c r="D149" s="170" t="s">
        <v>68</v>
      </c>
      <c r="E149" s="171" t="s">
        <v>87</v>
      </c>
      <c r="F149" s="171" t="s">
        <v>566</v>
      </c>
      <c r="I149" s="162"/>
      <c r="J149" s="172">
        <f>BK149</f>
        <v>0</v>
      </c>
      <c r="L149" s="159"/>
      <c r="M149" s="164"/>
      <c r="N149" s="165"/>
      <c r="O149" s="165"/>
      <c r="P149" s="166">
        <f>SUM(P150:P171)</f>
        <v>0</v>
      </c>
      <c r="Q149" s="165"/>
      <c r="R149" s="166">
        <f>SUM(R150:R171)</f>
        <v>0.50550000000000006</v>
      </c>
      <c r="S149" s="165"/>
      <c r="T149" s="167">
        <f>SUM(T150:T171)</f>
        <v>0</v>
      </c>
      <c r="AR149" s="160" t="s">
        <v>74</v>
      </c>
      <c r="AT149" s="168" t="s">
        <v>68</v>
      </c>
      <c r="AU149" s="168" t="s">
        <v>74</v>
      </c>
      <c r="AY149" s="160" t="s">
        <v>127</v>
      </c>
      <c r="BK149" s="169">
        <f>SUM(BK150:BK171)</f>
        <v>0</v>
      </c>
    </row>
    <row r="150" spans="2:65" s="1" customFormat="1" ht="31.5" customHeight="1">
      <c r="B150" s="173"/>
      <c r="C150" s="174" t="s">
        <v>406</v>
      </c>
      <c r="D150" s="174" t="s">
        <v>130</v>
      </c>
      <c r="E150" s="175" t="s">
        <v>1098</v>
      </c>
      <c r="F150" s="176" t="s">
        <v>1099</v>
      </c>
      <c r="G150" s="177" t="s">
        <v>301</v>
      </c>
      <c r="H150" s="178">
        <v>6</v>
      </c>
      <c r="I150" s="179"/>
      <c r="J150" s="180">
        <f>ROUND(I150*H150,2)</f>
        <v>0</v>
      </c>
      <c r="K150" s="176" t="s">
        <v>134</v>
      </c>
      <c r="L150" s="40"/>
      <c r="M150" s="181" t="s">
        <v>5</v>
      </c>
      <c r="N150" s="182" t="s">
        <v>40</v>
      </c>
      <c r="O150" s="41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AR150" s="23" t="s">
        <v>84</v>
      </c>
      <c r="AT150" s="23" t="s">
        <v>130</v>
      </c>
      <c r="AU150" s="23" t="s">
        <v>78</v>
      </c>
      <c r="AY150" s="23" t="s">
        <v>127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23" t="s">
        <v>74</v>
      </c>
      <c r="BK150" s="185">
        <f>ROUND(I150*H150,2)</f>
        <v>0</v>
      </c>
      <c r="BL150" s="23" t="s">
        <v>84</v>
      </c>
      <c r="BM150" s="23" t="s">
        <v>1100</v>
      </c>
    </row>
    <row r="151" spans="2:65" s="11" customFormat="1">
      <c r="B151" s="186"/>
      <c r="D151" s="187" t="s">
        <v>137</v>
      </c>
      <c r="E151" s="188" t="s">
        <v>5</v>
      </c>
      <c r="F151" s="189" t="s">
        <v>1101</v>
      </c>
      <c r="H151" s="190" t="s">
        <v>5</v>
      </c>
      <c r="I151" s="191"/>
      <c r="L151" s="186"/>
      <c r="M151" s="192"/>
      <c r="N151" s="193"/>
      <c r="O151" s="193"/>
      <c r="P151" s="193"/>
      <c r="Q151" s="193"/>
      <c r="R151" s="193"/>
      <c r="S151" s="193"/>
      <c r="T151" s="194"/>
      <c r="AT151" s="190" t="s">
        <v>137</v>
      </c>
      <c r="AU151" s="190" t="s">
        <v>78</v>
      </c>
      <c r="AV151" s="11" t="s">
        <v>74</v>
      </c>
      <c r="AW151" s="11" t="s">
        <v>33</v>
      </c>
      <c r="AX151" s="11" t="s">
        <v>69</v>
      </c>
      <c r="AY151" s="190" t="s">
        <v>127</v>
      </c>
    </row>
    <row r="152" spans="2:65" s="12" customFormat="1">
      <c r="B152" s="195"/>
      <c r="D152" s="187" t="s">
        <v>137</v>
      </c>
      <c r="E152" s="196" t="s">
        <v>5</v>
      </c>
      <c r="F152" s="197" t="s">
        <v>565</v>
      </c>
      <c r="H152" s="198">
        <v>6</v>
      </c>
      <c r="I152" s="199"/>
      <c r="L152" s="195"/>
      <c r="M152" s="200"/>
      <c r="N152" s="201"/>
      <c r="O152" s="201"/>
      <c r="P152" s="201"/>
      <c r="Q152" s="201"/>
      <c r="R152" s="201"/>
      <c r="S152" s="201"/>
      <c r="T152" s="202"/>
      <c r="AT152" s="196" t="s">
        <v>137</v>
      </c>
      <c r="AU152" s="196" t="s">
        <v>78</v>
      </c>
      <c r="AV152" s="12" t="s">
        <v>78</v>
      </c>
      <c r="AW152" s="12" t="s">
        <v>33</v>
      </c>
      <c r="AX152" s="12" t="s">
        <v>69</v>
      </c>
      <c r="AY152" s="196" t="s">
        <v>127</v>
      </c>
    </row>
    <row r="153" spans="2:65" s="13" customFormat="1">
      <c r="B153" s="203"/>
      <c r="D153" s="204" t="s">
        <v>137</v>
      </c>
      <c r="E153" s="205" t="s">
        <v>5</v>
      </c>
      <c r="F153" s="206" t="s">
        <v>141</v>
      </c>
      <c r="H153" s="207">
        <v>6</v>
      </c>
      <c r="I153" s="208"/>
      <c r="L153" s="203"/>
      <c r="M153" s="209"/>
      <c r="N153" s="210"/>
      <c r="O153" s="210"/>
      <c r="P153" s="210"/>
      <c r="Q153" s="210"/>
      <c r="R153" s="210"/>
      <c r="S153" s="210"/>
      <c r="T153" s="211"/>
      <c r="AT153" s="212" t="s">
        <v>137</v>
      </c>
      <c r="AU153" s="212" t="s">
        <v>78</v>
      </c>
      <c r="AV153" s="13" t="s">
        <v>84</v>
      </c>
      <c r="AW153" s="13" t="s">
        <v>33</v>
      </c>
      <c r="AX153" s="13" t="s">
        <v>74</v>
      </c>
      <c r="AY153" s="212" t="s">
        <v>127</v>
      </c>
    </row>
    <row r="154" spans="2:65" s="1" customFormat="1" ht="22.5" customHeight="1">
      <c r="B154" s="173"/>
      <c r="C154" s="174" t="s">
        <v>176</v>
      </c>
      <c r="D154" s="174" t="s">
        <v>130</v>
      </c>
      <c r="E154" s="175" t="s">
        <v>1102</v>
      </c>
      <c r="F154" s="176" t="s">
        <v>1103</v>
      </c>
      <c r="G154" s="177" t="s">
        <v>301</v>
      </c>
      <c r="H154" s="178">
        <v>158.55000000000001</v>
      </c>
      <c r="I154" s="179"/>
      <c r="J154" s="180">
        <f>ROUND(I154*H154,2)</f>
        <v>0</v>
      </c>
      <c r="K154" s="176" t="s">
        <v>134</v>
      </c>
      <c r="L154" s="40"/>
      <c r="M154" s="181" t="s">
        <v>5</v>
      </c>
      <c r="N154" s="182" t="s">
        <v>40</v>
      </c>
      <c r="O154" s="41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AR154" s="23" t="s">
        <v>84</v>
      </c>
      <c r="AT154" s="23" t="s">
        <v>130</v>
      </c>
      <c r="AU154" s="23" t="s">
        <v>78</v>
      </c>
      <c r="AY154" s="23" t="s">
        <v>127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23" t="s">
        <v>74</v>
      </c>
      <c r="BK154" s="185">
        <f>ROUND(I154*H154,2)</f>
        <v>0</v>
      </c>
      <c r="BL154" s="23" t="s">
        <v>84</v>
      </c>
      <c r="BM154" s="23" t="s">
        <v>1104</v>
      </c>
    </row>
    <row r="155" spans="2:65" s="11" customFormat="1">
      <c r="B155" s="186"/>
      <c r="D155" s="187" t="s">
        <v>137</v>
      </c>
      <c r="E155" s="188" t="s">
        <v>5</v>
      </c>
      <c r="F155" s="189" t="s">
        <v>577</v>
      </c>
      <c r="H155" s="190" t="s">
        <v>5</v>
      </c>
      <c r="I155" s="191"/>
      <c r="L155" s="186"/>
      <c r="M155" s="192"/>
      <c r="N155" s="193"/>
      <c r="O155" s="193"/>
      <c r="P155" s="193"/>
      <c r="Q155" s="193"/>
      <c r="R155" s="193"/>
      <c r="S155" s="193"/>
      <c r="T155" s="194"/>
      <c r="AT155" s="190" t="s">
        <v>137</v>
      </c>
      <c r="AU155" s="190" t="s">
        <v>78</v>
      </c>
      <c r="AV155" s="11" t="s">
        <v>74</v>
      </c>
      <c r="AW155" s="11" t="s">
        <v>33</v>
      </c>
      <c r="AX155" s="11" t="s">
        <v>69</v>
      </c>
      <c r="AY155" s="190" t="s">
        <v>127</v>
      </c>
    </row>
    <row r="156" spans="2:65" s="11" customFormat="1">
      <c r="B156" s="186"/>
      <c r="D156" s="187" t="s">
        <v>137</v>
      </c>
      <c r="E156" s="188" t="s">
        <v>5</v>
      </c>
      <c r="F156" s="189" t="s">
        <v>1105</v>
      </c>
      <c r="H156" s="190" t="s">
        <v>5</v>
      </c>
      <c r="I156" s="191"/>
      <c r="L156" s="186"/>
      <c r="M156" s="192"/>
      <c r="N156" s="193"/>
      <c r="O156" s="193"/>
      <c r="P156" s="193"/>
      <c r="Q156" s="193"/>
      <c r="R156" s="193"/>
      <c r="S156" s="193"/>
      <c r="T156" s="194"/>
      <c r="AT156" s="190" t="s">
        <v>137</v>
      </c>
      <c r="AU156" s="190" t="s">
        <v>78</v>
      </c>
      <c r="AV156" s="11" t="s">
        <v>74</v>
      </c>
      <c r="AW156" s="11" t="s">
        <v>33</v>
      </c>
      <c r="AX156" s="11" t="s">
        <v>69</v>
      </c>
      <c r="AY156" s="190" t="s">
        <v>127</v>
      </c>
    </row>
    <row r="157" spans="2:65" s="12" customFormat="1">
      <c r="B157" s="195"/>
      <c r="D157" s="187" t="s">
        <v>137</v>
      </c>
      <c r="E157" s="196" t="s">
        <v>5</v>
      </c>
      <c r="F157" s="197" t="s">
        <v>1106</v>
      </c>
      <c r="H157" s="198">
        <v>158.55000000000001</v>
      </c>
      <c r="I157" s="199"/>
      <c r="L157" s="195"/>
      <c r="M157" s="200"/>
      <c r="N157" s="201"/>
      <c r="O157" s="201"/>
      <c r="P157" s="201"/>
      <c r="Q157" s="201"/>
      <c r="R157" s="201"/>
      <c r="S157" s="201"/>
      <c r="T157" s="202"/>
      <c r="AT157" s="196" t="s">
        <v>137</v>
      </c>
      <c r="AU157" s="196" t="s">
        <v>78</v>
      </c>
      <c r="AV157" s="12" t="s">
        <v>78</v>
      </c>
      <c r="AW157" s="12" t="s">
        <v>33</v>
      </c>
      <c r="AX157" s="12" t="s">
        <v>69</v>
      </c>
      <c r="AY157" s="196" t="s">
        <v>127</v>
      </c>
    </row>
    <row r="158" spans="2:65" s="13" customFormat="1">
      <c r="B158" s="203"/>
      <c r="D158" s="204" t="s">
        <v>137</v>
      </c>
      <c r="E158" s="205" t="s">
        <v>5</v>
      </c>
      <c r="F158" s="206" t="s">
        <v>141</v>
      </c>
      <c r="H158" s="207">
        <v>158.55000000000001</v>
      </c>
      <c r="I158" s="208"/>
      <c r="L158" s="203"/>
      <c r="M158" s="209"/>
      <c r="N158" s="210"/>
      <c r="O158" s="210"/>
      <c r="P158" s="210"/>
      <c r="Q158" s="210"/>
      <c r="R158" s="210"/>
      <c r="S158" s="210"/>
      <c r="T158" s="211"/>
      <c r="AT158" s="212" t="s">
        <v>137</v>
      </c>
      <c r="AU158" s="212" t="s">
        <v>78</v>
      </c>
      <c r="AV158" s="13" t="s">
        <v>84</v>
      </c>
      <c r="AW158" s="13" t="s">
        <v>33</v>
      </c>
      <c r="AX158" s="13" t="s">
        <v>74</v>
      </c>
      <c r="AY158" s="212" t="s">
        <v>127</v>
      </c>
    </row>
    <row r="159" spans="2:65" s="1" customFormat="1" ht="31.5" customHeight="1">
      <c r="B159" s="173"/>
      <c r="C159" s="174" t="s">
        <v>10</v>
      </c>
      <c r="D159" s="174" t="s">
        <v>130</v>
      </c>
      <c r="E159" s="175" t="s">
        <v>585</v>
      </c>
      <c r="F159" s="176" t="s">
        <v>586</v>
      </c>
      <c r="G159" s="177" t="s">
        <v>301</v>
      </c>
      <c r="H159" s="178">
        <v>151</v>
      </c>
      <c r="I159" s="179"/>
      <c r="J159" s="180">
        <f>ROUND(I159*H159,2)</f>
        <v>0</v>
      </c>
      <c r="K159" s="176" t="s">
        <v>134</v>
      </c>
      <c r="L159" s="40"/>
      <c r="M159" s="181" t="s">
        <v>5</v>
      </c>
      <c r="N159" s="182" t="s">
        <v>40</v>
      </c>
      <c r="O159" s="41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AR159" s="23" t="s">
        <v>84</v>
      </c>
      <c r="AT159" s="23" t="s">
        <v>130</v>
      </c>
      <c r="AU159" s="23" t="s">
        <v>78</v>
      </c>
      <c r="AY159" s="23" t="s">
        <v>127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23" t="s">
        <v>74</v>
      </c>
      <c r="BK159" s="185">
        <f>ROUND(I159*H159,2)</f>
        <v>0</v>
      </c>
      <c r="BL159" s="23" t="s">
        <v>84</v>
      </c>
      <c r="BM159" s="23" t="s">
        <v>1107</v>
      </c>
    </row>
    <row r="160" spans="2:65" s="11" customFormat="1">
      <c r="B160" s="186"/>
      <c r="D160" s="187" t="s">
        <v>137</v>
      </c>
      <c r="E160" s="188" t="s">
        <v>5</v>
      </c>
      <c r="F160" s="189" t="s">
        <v>1105</v>
      </c>
      <c r="H160" s="190" t="s">
        <v>5</v>
      </c>
      <c r="I160" s="191"/>
      <c r="L160" s="186"/>
      <c r="M160" s="192"/>
      <c r="N160" s="193"/>
      <c r="O160" s="193"/>
      <c r="P160" s="193"/>
      <c r="Q160" s="193"/>
      <c r="R160" s="193"/>
      <c r="S160" s="193"/>
      <c r="T160" s="194"/>
      <c r="AT160" s="190" t="s">
        <v>137</v>
      </c>
      <c r="AU160" s="190" t="s">
        <v>78</v>
      </c>
      <c r="AV160" s="11" t="s">
        <v>74</v>
      </c>
      <c r="AW160" s="11" t="s">
        <v>33</v>
      </c>
      <c r="AX160" s="11" t="s">
        <v>69</v>
      </c>
      <c r="AY160" s="190" t="s">
        <v>127</v>
      </c>
    </row>
    <row r="161" spans="2:65" s="12" customFormat="1">
      <c r="B161" s="195"/>
      <c r="D161" s="187" t="s">
        <v>137</v>
      </c>
      <c r="E161" s="196" t="s">
        <v>5</v>
      </c>
      <c r="F161" s="197" t="s">
        <v>1108</v>
      </c>
      <c r="H161" s="198">
        <v>151</v>
      </c>
      <c r="I161" s="199"/>
      <c r="L161" s="195"/>
      <c r="M161" s="200"/>
      <c r="N161" s="201"/>
      <c r="O161" s="201"/>
      <c r="P161" s="201"/>
      <c r="Q161" s="201"/>
      <c r="R161" s="201"/>
      <c r="S161" s="201"/>
      <c r="T161" s="202"/>
      <c r="AT161" s="196" t="s">
        <v>137</v>
      </c>
      <c r="AU161" s="196" t="s">
        <v>78</v>
      </c>
      <c r="AV161" s="12" t="s">
        <v>78</v>
      </c>
      <c r="AW161" s="12" t="s">
        <v>33</v>
      </c>
      <c r="AX161" s="12" t="s">
        <v>69</v>
      </c>
      <c r="AY161" s="196" t="s">
        <v>127</v>
      </c>
    </row>
    <row r="162" spans="2:65" s="13" customFormat="1">
      <c r="B162" s="203"/>
      <c r="D162" s="204" t="s">
        <v>137</v>
      </c>
      <c r="E162" s="205" t="s">
        <v>5</v>
      </c>
      <c r="F162" s="206" t="s">
        <v>141</v>
      </c>
      <c r="H162" s="207">
        <v>151</v>
      </c>
      <c r="I162" s="208"/>
      <c r="L162" s="203"/>
      <c r="M162" s="209"/>
      <c r="N162" s="210"/>
      <c r="O162" s="210"/>
      <c r="P162" s="210"/>
      <c r="Q162" s="210"/>
      <c r="R162" s="210"/>
      <c r="S162" s="210"/>
      <c r="T162" s="211"/>
      <c r="AT162" s="212" t="s">
        <v>137</v>
      </c>
      <c r="AU162" s="212" t="s">
        <v>78</v>
      </c>
      <c r="AV162" s="13" t="s">
        <v>84</v>
      </c>
      <c r="AW162" s="13" t="s">
        <v>33</v>
      </c>
      <c r="AX162" s="13" t="s">
        <v>74</v>
      </c>
      <c r="AY162" s="212" t="s">
        <v>127</v>
      </c>
    </row>
    <row r="163" spans="2:65" s="1" customFormat="1" ht="22.5" customHeight="1">
      <c r="B163" s="173"/>
      <c r="C163" s="174" t="s">
        <v>420</v>
      </c>
      <c r="D163" s="174" t="s">
        <v>130</v>
      </c>
      <c r="E163" s="175" t="s">
        <v>1109</v>
      </c>
      <c r="F163" s="176" t="s">
        <v>1110</v>
      </c>
      <c r="G163" s="177" t="s">
        <v>301</v>
      </c>
      <c r="H163" s="178">
        <v>151</v>
      </c>
      <c r="I163" s="179"/>
      <c r="J163" s="180">
        <f>ROUND(I163*H163,2)</f>
        <v>0</v>
      </c>
      <c r="K163" s="176" t="s">
        <v>134</v>
      </c>
      <c r="L163" s="40"/>
      <c r="M163" s="181" t="s">
        <v>5</v>
      </c>
      <c r="N163" s="182" t="s">
        <v>40</v>
      </c>
      <c r="O163" s="41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AR163" s="23" t="s">
        <v>84</v>
      </c>
      <c r="AT163" s="23" t="s">
        <v>130</v>
      </c>
      <c r="AU163" s="23" t="s">
        <v>78</v>
      </c>
      <c r="AY163" s="23" t="s">
        <v>127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23" t="s">
        <v>74</v>
      </c>
      <c r="BK163" s="185">
        <f>ROUND(I163*H163,2)</f>
        <v>0</v>
      </c>
      <c r="BL163" s="23" t="s">
        <v>84</v>
      </c>
      <c r="BM163" s="23" t="s">
        <v>1111</v>
      </c>
    </row>
    <row r="164" spans="2:65" s="1" customFormat="1" ht="31.5" customHeight="1">
      <c r="B164" s="173"/>
      <c r="C164" s="174" t="s">
        <v>426</v>
      </c>
      <c r="D164" s="174" t="s">
        <v>130</v>
      </c>
      <c r="E164" s="175" t="s">
        <v>1112</v>
      </c>
      <c r="F164" s="176" t="s">
        <v>1113</v>
      </c>
      <c r="G164" s="177" t="s">
        <v>301</v>
      </c>
      <c r="H164" s="178">
        <v>151</v>
      </c>
      <c r="I164" s="179"/>
      <c r="J164" s="180">
        <f>ROUND(I164*H164,2)</f>
        <v>0</v>
      </c>
      <c r="K164" s="176" t="s">
        <v>134</v>
      </c>
      <c r="L164" s="40"/>
      <c r="M164" s="181" t="s">
        <v>5</v>
      </c>
      <c r="N164" s="182" t="s">
        <v>40</v>
      </c>
      <c r="O164" s="41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AR164" s="23" t="s">
        <v>84</v>
      </c>
      <c r="AT164" s="23" t="s">
        <v>130</v>
      </c>
      <c r="AU164" s="23" t="s">
        <v>78</v>
      </c>
      <c r="AY164" s="23" t="s">
        <v>127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23" t="s">
        <v>74</v>
      </c>
      <c r="BK164" s="185">
        <f>ROUND(I164*H164,2)</f>
        <v>0</v>
      </c>
      <c r="BL164" s="23" t="s">
        <v>84</v>
      </c>
      <c r="BM164" s="23" t="s">
        <v>1114</v>
      </c>
    </row>
    <row r="165" spans="2:65" s="11" customFormat="1">
      <c r="B165" s="186"/>
      <c r="D165" s="187" t="s">
        <v>137</v>
      </c>
      <c r="E165" s="188" t="s">
        <v>5</v>
      </c>
      <c r="F165" s="189" t="s">
        <v>1115</v>
      </c>
      <c r="H165" s="190" t="s">
        <v>5</v>
      </c>
      <c r="I165" s="191"/>
      <c r="L165" s="186"/>
      <c r="M165" s="192"/>
      <c r="N165" s="193"/>
      <c r="O165" s="193"/>
      <c r="P165" s="193"/>
      <c r="Q165" s="193"/>
      <c r="R165" s="193"/>
      <c r="S165" s="193"/>
      <c r="T165" s="194"/>
      <c r="AT165" s="190" t="s">
        <v>137</v>
      </c>
      <c r="AU165" s="190" t="s">
        <v>78</v>
      </c>
      <c r="AV165" s="11" t="s">
        <v>74</v>
      </c>
      <c r="AW165" s="11" t="s">
        <v>33</v>
      </c>
      <c r="AX165" s="11" t="s">
        <v>69</v>
      </c>
      <c r="AY165" s="190" t="s">
        <v>127</v>
      </c>
    </row>
    <row r="166" spans="2:65" s="12" customFormat="1">
      <c r="B166" s="195"/>
      <c r="D166" s="187" t="s">
        <v>137</v>
      </c>
      <c r="E166" s="196" t="s">
        <v>5</v>
      </c>
      <c r="F166" s="197" t="s">
        <v>1108</v>
      </c>
      <c r="H166" s="198">
        <v>151</v>
      </c>
      <c r="I166" s="199"/>
      <c r="L166" s="195"/>
      <c r="M166" s="200"/>
      <c r="N166" s="201"/>
      <c r="O166" s="201"/>
      <c r="P166" s="201"/>
      <c r="Q166" s="201"/>
      <c r="R166" s="201"/>
      <c r="S166" s="201"/>
      <c r="T166" s="202"/>
      <c r="AT166" s="196" t="s">
        <v>137</v>
      </c>
      <c r="AU166" s="196" t="s">
        <v>78</v>
      </c>
      <c r="AV166" s="12" t="s">
        <v>78</v>
      </c>
      <c r="AW166" s="12" t="s">
        <v>33</v>
      </c>
      <c r="AX166" s="12" t="s">
        <v>69</v>
      </c>
      <c r="AY166" s="196" t="s">
        <v>127</v>
      </c>
    </row>
    <row r="167" spans="2:65" s="13" customFormat="1">
      <c r="B167" s="203"/>
      <c r="D167" s="204" t="s">
        <v>137</v>
      </c>
      <c r="E167" s="205" t="s">
        <v>5</v>
      </c>
      <c r="F167" s="206" t="s">
        <v>141</v>
      </c>
      <c r="H167" s="207">
        <v>151</v>
      </c>
      <c r="I167" s="208"/>
      <c r="L167" s="203"/>
      <c r="M167" s="209"/>
      <c r="N167" s="210"/>
      <c r="O167" s="210"/>
      <c r="P167" s="210"/>
      <c r="Q167" s="210"/>
      <c r="R167" s="210"/>
      <c r="S167" s="210"/>
      <c r="T167" s="211"/>
      <c r="AT167" s="212" t="s">
        <v>137</v>
      </c>
      <c r="AU167" s="212" t="s">
        <v>78</v>
      </c>
      <c r="AV167" s="13" t="s">
        <v>84</v>
      </c>
      <c r="AW167" s="13" t="s">
        <v>33</v>
      </c>
      <c r="AX167" s="13" t="s">
        <v>74</v>
      </c>
      <c r="AY167" s="212" t="s">
        <v>127</v>
      </c>
    </row>
    <row r="168" spans="2:65" s="1" customFormat="1" ht="57" customHeight="1">
      <c r="B168" s="173"/>
      <c r="C168" s="174" t="s">
        <v>438</v>
      </c>
      <c r="D168" s="174" t="s">
        <v>130</v>
      </c>
      <c r="E168" s="175" t="s">
        <v>1116</v>
      </c>
      <c r="F168" s="176" t="s">
        <v>1117</v>
      </c>
      <c r="G168" s="177" t="s">
        <v>301</v>
      </c>
      <c r="H168" s="178">
        <v>6</v>
      </c>
      <c r="I168" s="179"/>
      <c r="J168" s="180">
        <f>ROUND(I168*H168,2)</f>
        <v>0</v>
      </c>
      <c r="K168" s="176" t="s">
        <v>134</v>
      </c>
      <c r="L168" s="40"/>
      <c r="M168" s="181" t="s">
        <v>5</v>
      </c>
      <c r="N168" s="182" t="s">
        <v>40</v>
      </c>
      <c r="O168" s="41"/>
      <c r="P168" s="183">
        <f>O168*H168</f>
        <v>0</v>
      </c>
      <c r="Q168" s="183">
        <v>8.4250000000000005E-2</v>
      </c>
      <c r="R168" s="183">
        <f>Q168*H168</f>
        <v>0.50550000000000006</v>
      </c>
      <c r="S168" s="183">
        <v>0</v>
      </c>
      <c r="T168" s="184">
        <f>S168*H168</f>
        <v>0</v>
      </c>
      <c r="AR168" s="23" t="s">
        <v>84</v>
      </c>
      <c r="AT168" s="23" t="s">
        <v>130</v>
      </c>
      <c r="AU168" s="23" t="s">
        <v>78</v>
      </c>
      <c r="AY168" s="23" t="s">
        <v>127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23" t="s">
        <v>74</v>
      </c>
      <c r="BK168" s="185">
        <f>ROUND(I168*H168,2)</f>
        <v>0</v>
      </c>
      <c r="BL168" s="23" t="s">
        <v>84</v>
      </c>
      <c r="BM168" s="23" t="s">
        <v>1118</v>
      </c>
    </row>
    <row r="169" spans="2:65" s="11" customFormat="1">
      <c r="B169" s="186"/>
      <c r="D169" s="187" t="s">
        <v>137</v>
      </c>
      <c r="E169" s="188" t="s">
        <v>5</v>
      </c>
      <c r="F169" s="189" t="s">
        <v>1119</v>
      </c>
      <c r="H169" s="190" t="s">
        <v>5</v>
      </c>
      <c r="I169" s="191"/>
      <c r="L169" s="186"/>
      <c r="M169" s="192"/>
      <c r="N169" s="193"/>
      <c r="O169" s="193"/>
      <c r="P169" s="193"/>
      <c r="Q169" s="193"/>
      <c r="R169" s="193"/>
      <c r="S169" s="193"/>
      <c r="T169" s="194"/>
      <c r="AT169" s="190" t="s">
        <v>137</v>
      </c>
      <c r="AU169" s="190" t="s">
        <v>78</v>
      </c>
      <c r="AV169" s="11" t="s">
        <v>74</v>
      </c>
      <c r="AW169" s="11" t="s">
        <v>33</v>
      </c>
      <c r="AX169" s="11" t="s">
        <v>69</v>
      </c>
      <c r="AY169" s="190" t="s">
        <v>127</v>
      </c>
    </row>
    <row r="170" spans="2:65" s="12" customFormat="1">
      <c r="B170" s="195"/>
      <c r="D170" s="187" t="s">
        <v>137</v>
      </c>
      <c r="E170" s="196" t="s">
        <v>5</v>
      </c>
      <c r="F170" s="197" t="s">
        <v>565</v>
      </c>
      <c r="H170" s="198">
        <v>6</v>
      </c>
      <c r="I170" s="199"/>
      <c r="L170" s="195"/>
      <c r="M170" s="200"/>
      <c r="N170" s="201"/>
      <c r="O170" s="201"/>
      <c r="P170" s="201"/>
      <c r="Q170" s="201"/>
      <c r="R170" s="201"/>
      <c r="S170" s="201"/>
      <c r="T170" s="202"/>
      <c r="AT170" s="196" t="s">
        <v>137</v>
      </c>
      <c r="AU170" s="196" t="s">
        <v>78</v>
      </c>
      <c r="AV170" s="12" t="s">
        <v>78</v>
      </c>
      <c r="AW170" s="12" t="s">
        <v>33</v>
      </c>
      <c r="AX170" s="12" t="s">
        <v>69</v>
      </c>
      <c r="AY170" s="196" t="s">
        <v>127</v>
      </c>
    </row>
    <row r="171" spans="2:65" s="13" customFormat="1">
      <c r="B171" s="203"/>
      <c r="D171" s="187" t="s">
        <v>137</v>
      </c>
      <c r="E171" s="216" t="s">
        <v>5</v>
      </c>
      <c r="F171" s="217" t="s">
        <v>141</v>
      </c>
      <c r="H171" s="218">
        <v>6</v>
      </c>
      <c r="I171" s="208"/>
      <c r="L171" s="203"/>
      <c r="M171" s="209"/>
      <c r="N171" s="210"/>
      <c r="O171" s="210"/>
      <c r="P171" s="210"/>
      <c r="Q171" s="210"/>
      <c r="R171" s="210"/>
      <c r="S171" s="210"/>
      <c r="T171" s="211"/>
      <c r="AT171" s="212" t="s">
        <v>137</v>
      </c>
      <c r="AU171" s="212" t="s">
        <v>78</v>
      </c>
      <c r="AV171" s="13" t="s">
        <v>84</v>
      </c>
      <c r="AW171" s="13" t="s">
        <v>33</v>
      </c>
      <c r="AX171" s="13" t="s">
        <v>74</v>
      </c>
      <c r="AY171" s="212" t="s">
        <v>127</v>
      </c>
    </row>
    <row r="172" spans="2:65" s="10" customFormat="1" ht="29.85" customHeight="1">
      <c r="B172" s="159"/>
      <c r="D172" s="170" t="s">
        <v>68</v>
      </c>
      <c r="E172" s="171" t="s">
        <v>200</v>
      </c>
      <c r="F172" s="171" t="s">
        <v>805</v>
      </c>
      <c r="I172" s="162"/>
      <c r="J172" s="172">
        <f>BK172</f>
        <v>0</v>
      </c>
      <c r="L172" s="159"/>
      <c r="M172" s="164"/>
      <c r="N172" s="165"/>
      <c r="O172" s="165"/>
      <c r="P172" s="166">
        <f>SUM(P173:P195)</f>
        <v>0</v>
      </c>
      <c r="Q172" s="165"/>
      <c r="R172" s="166">
        <f>SUM(R173:R195)</f>
        <v>2.9904499999999996</v>
      </c>
      <c r="S172" s="165"/>
      <c r="T172" s="167">
        <f>SUM(T173:T195)</f>
        <v>0.41000000000000003</v>
      </c>
      <c r="AR172" s="160" t="s">
        <v>74</v>
      </c>
      <c r="AT172" s="168" t="s">
        <v>68</v>
      </c>
      <c r="AU172" s="168" t="s">
        <v>74</v>
      </c>
      <c r="AY172" s="160" t="s">
        <v>127</v>
      </c>
      <c r="BK172" s="169">
        <f>SUM(BK173:BK195)</f>
        <v>0</v>
      </c>
    </row>
    <row r="173" spans="2:65" s="1" customFormat="1" ht="31.5" customHeight="1">
      <c r="B173" s="173"/>
      <c r="C173" s="174" t="s">
        <v>444</v>
      </c>
      <c r="D173" s="174" t="s">
        <v>130</v>
      </c>
      <c r="E173" s="175" t="s">
        <v>825</v>
      </c>
      <c r="F173" s="176" t="s">
        <v>826</v>
      </c>
      <c r="G173" s="177" t="s">
        <v>672</v>
      </c>
      <c r="H173" s="178">
        <v>1</v>
      </c>
      <c r="I173" s="179"/>
      <c r="J173" s="180">
        <f>ROUND(I173*H173,2)</f>
        <v>0</v>
      </c>
      <c r="K173" s="176" t="s">
        <v>134</v>
      </c>
      <c r="L173" s="40"/>
      <c r="M173" s="181" t="s">
        <v>5</v>
      </c>
      <c r="N173" s="182" t="s">
        <v>40</v>
      </c>
      <c r="O173" s="41"/>
      <c r="P173" s="183">
        <f>O173*H173</f>
        <v>0</v>
      </c>
      <c r="Q173" s="183">
        <v>6.9999999999999999E-4</v>
      </c>
      <c r="R173" s="183">
        <f>Q173*H173</f>
        <v>6.9999999999999999E-4</v>
      </c>
      <c r="S173" s="183">
        <v>0</v>
      </c>
      <c r="T173" s="184">
        <f>S173*H173</f>
        <v>0</v>
      </c>
      <c r="AR173" s="23" t="s">
        <v>84</v>
      </c>
      <c r="AT173" s="23" t="s">
        <v>130</v>
      </c>
      <c r="AU173" s="23" t="s">
        <v>78</v>
      </c>
      <c r="AY173" s="23" t="s">
        <v>127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23" t="s">
        <v>74</v>
      </c>
      <c r="BK173" s="185">
        <f>ROUND(I173*H173,2)</f>
        <v>0</v>
      </c>
      <c r="BL173" s="23" t="s">
        <v>84</v>
      </c>
      <c r="BM173" s="23" t="s">
        <v>1120</v>
      </c>
    </row>
    <row r="174" spans="2:65" s="11" customFormat="1">
      <c r="B174" s="186"/>
      <c r="D174" s="187" t="s">
        <v>137</v>
      </c>
      <c r="E174" s="188" t="s">
        <v>5</v>
      </c>
      <c r="F174" s="189" t="s">
        <v>1121</v>
      </c>
      <c r="H174" s="190" t="s">
        <v>5</v>
      </c>
      <c r="I174" s="191"/>
      <c r="L174" s="186"/>
      <c r="M174" s="192"/>
      <c r="N174" s="193"/>
      <c r="O174" s="193"/>
      <c r="P174" s="193"/>
      <c r="Q174" s="193"/>
      <c r="R174" s="193"/>
      <c r="S174" s="193"/>
      <c r="T174" s="194"/>
      <c r="AT174" s="190" t="s">
        <v>137</v>
      </c>
      <c r="AU174" s="190" t="s">
        <v>78</v>
      </c>
      <c r="AV174" s="11" t="s">
        <v>74</v>
      </c>
      <c r="AW174" s="11" t="s">
        <v>33</v>
      </c>
      <c r="AX174" s="11" t="s">
        <v>69</v>
      </c>
      <c r="AY174" s="190" t="s">
        <v>127</v>
      </c>
    </row>
    <row r="175" spans="2:65" s="12" customFormat="1">
      <c r="B175" s="195"/>
      <c r="D175" s="187" t="s">
        <v>137</v>
      </c>
      <c r="E175" s="196" t="s">
        <v>5</v>
      </c>
      <c r="F175" s="197" t="s">
        <v>74</v>
      </c>
      <c r="H175" s="198">
        <v>1</v>
      </c>
      <c r="I175" s="199"/>
      <c r="L175" s="195"/>
      <c r="M175" s="200"/>
      <c r="N175" s="201"/>
      <c r="O175" s="201"/>
      <c r="P175" s="201"/>
      <c r="Q175" s="201"/>
      <c r="R175" s="201"/>
      <c r="S175" s="201"/>
      <c r="T175" s="202"/>
      <c r="AT175" s="196" t="s">
        <v>137</v>
      </c>
      <c r="AU175" s="196" t="s">
        <v>78</v>
      </c>
      <c r="AV175" s="12" t="s">
        <v>78</v>
      </c>
      <c r="AW175" s="12" t="s">
        <v>33</v>
      </c>
      <c r="AX175" s="12" t="s">
        <v>69</v>
      </c>
      <c r="AY175" s="196" t="s">
        <v>127</v>
      </c>
    </row>
    <row r="176" spans="2:65" s="13" customFormat="1">
      <c r="B176" s="203"/>
      <c r="D176" s="204" t="s">
        <v>137</v>
      </c>
      <c r="E176" s="205" t="s">
        <v>5</v>
      </c>
      <c r="F176" s="206" t="s">
        <v>141</v>
      </c>
      <c r="H176" s="207">
        <v>1</v>
      </c>
      <c r="I176" s="208"/>
      <c r="L176" s="203"/>
      <c r="M176" s="209"/>
      <c r="N176" s="210"/>
      <c r="O176" s="210"/>
      <c r="P176" s="210"/>
      <c r="Q176" s="210"/>
      <c r="R176" s="210"/>
      <c r="S176" s="210"/>
      <c r="T176" s="211"/>
      <c r="AT176" s="212" t="s">
        <v>137</v>
      </c>
      <c r="AU176" s="212" t="s">
        <v>78</v>
      </c>
      <c r="AV176" s="13" t="s">
        <v>84</v>
      </c>
      <c r="AW176" s="13" t="s">
        <v>33</v>
      </c>
      <c r="AX176" s="13" t="s">
        <v>74</v>
      </c>
      <c r="AY176" s="212" t="s">
        <v>127</v>
      </c>
    </row>
    <row r="177" spans="2:65" s="1" customFormat="1" ht="22.5" customHeight="1">
      <c r="B177" s="173"/>
      <c r="C177" s="222" t="s">
        <v>459</v>
      </c>
      <c r="D177" s="222" t="s">
        <v>439</v>
      </c>
      <c r="E177" s="223" t="s">
        <v>1122</v>
      </c>
      <c r="F177" s="224" t="s">
        <v>1123</v>
      </c>
      <c r="G177" s="225" t="s">
        <v>672</v>
      </c>
      <c r="H177" s="226">
        <v>1</v>
      </c>
      <c r="I177" s="227"/>
      <c r="J177" s="228">
        <f t="shared" ref="J177:J184" si="0">ROUND(I177*H177,2)</f>
        <v>0</v>
      </c>
      <c r="K177" s="224" t="s">
        <v>134</v>
      </c>
      <c r="L177" s="229"/>
      <c r="M177" s="230" t="s">
        <v>5</v>
      </c>
      <c r="N177" s="231" t="s">
        <v>40</v>
      </c>
      <c r="O177" s="41"/>
      <c r="P177" s="183">
        <f t="shared" ref="P177:P184" si="1">O177*H177</f>
        <v>0</v>
      </c>
      <c r="Q177" s="183">
        <v>3.0999999999999999E-3</v>
      </c>
      <c r="R177" s="183">
        <f t="shared" ref="R177:R184" si="2">Q177*H177</f>
        <v>3.0999999999999999E-3</v>
      </c>
      <c r="S177" s="183">
        <v>0</v>
      </c>
      <c r="T177" s="184">
        <f t="shared" ref="T177:T184" si="3">S177*H177</f>
        <v>0</v>
      </c>
      <c r="AR177" s="23" t="s">
        <v>188</v>
      </c>
      <c r="AT177" s="23" t="s">
        <v>439</v>
      </c>
      <c r="AU177" s="23" t="s">
        <v>78</v>
      </c>
      <c r="AY177" s="23" t="s">
        <v>127</v>
      </c>
      <c r="BE177" s="185">
        <f t="shared" ref="BE177:BE184" si="4">IF(N177="základní",J177,0)</f>
        <v>0</v>
      </c>
      <c r="BF177" s="185">
        <f t="shared" ref="BF177:BF184" si="5">IF(N177="snížená",J177,0)</f>
        <v>0</v>
      </c>
      <c r="BG177" s="185">
        <f t="shared" ref="BG177:BG184" si="6">IF(N177="zákl. přenesená",J177,0)</f>
        <v>0</v>
      </c>
      <c r="BH177" s="185">
        <f t="shared" ref="BH177:BH184" si="7">IF(N177="sníž. přenesená",J177,0)</f>
        <v>0</v>
      </c>
      <c r="BI177" s="185">
        <f t="shared" ref="BI177:BI184" si="8">IF(N177="nulová",J177,0)</f>
        <v>0</v>
      </c>
      <c r="BJ177" s="23" t="s">
        <v>74</v>
      </c>
      <c r="BK177" s="185">
        <f t="shared" ref="BK177:BK184" si="9">ROUND(I177*H177,2)</f>
        <v>0</v>
      </c>
      <c r="BL177" s="23" t="s">
        <v>84</v>
      </c>
      <c r="BM177" s="23" t="s">
        <v>1124</v>
      </c>
    </row>
    <row r="178" spans="2:65" s="1" customFormat="1" ht="22.5" customHeight="1">
      <c r="B178" s="173"/>
      <c r="C178" s="174" t="s">
        <v>464</v>
      </c>
      <c r="D178" s="174" t="s">
        <v>130</v>
      </c>
      <c r="E178" s="175" t="s">
        <v>859</v>
      </c>
      <c r="F178" s="176" t="s">
        <v>860</v>
      </c>
      <c r="G178" s="177" t="s">
        <v>672</v>
      </c>
      <c r="H178" s="178">
        <v>1</v>
      </c>
      <c r="I178" s="179"/>
      <c r="J178" s="180">
        <f t="shared" si="0"/>
        <v>0</v>
      </c>
      <c r="K178" s="176" t="s">
        <v>134</v>
      </c>
      <c r="L178" s="40"/>
      <c r="M178" s="181" t="s">
        <v>5</v>
      </c>
      <c r="N178" s="182" t="s">
        <v>40</v>
      </c>
      <c r="O178" s="41"/>
      <c r="P178" s="183">
        <f t="shared" si="1"/>
        <v>0</v>
      </c>
      <c r="Q178" s="183">
        <v>0.11241</v>
      </c>
      <c r="R178" s="183">
        <f t="shared" si="2"/>
        <v>0.11241</v>
      </c>
      <c r="S178" s="183">
        <v>0</v>
      </c>
      <c r="T178" s="184">
        <f t="shared" si="3"/>
        <v>0</v>
      </c>
      <c r="AR178" s="23" t="s">
        <v>84</v>
      </c>
      <c r="AT178" s="23" t="s">
        <v>130</v>
      </c>
      <c r="AU178" s="23" t="s">
        <v>78</v>
      </c>
      <c r="AY178" s="23" t="s">
        <v>127</v>
      </c>
      <c r="BE178" s="185">
        <f t="shared" si="4"/>
        <v>0</v>
      </c>
      <c r="BF178" s="185">
        <f t="shared" si="5"/>
        <v>0</v>
      </c>
      <c r="BG178" s="185">
        <f t="shared" si="6"/>
        <v>0</v>
      </c>
      <c r="BH178" s="185">
        <f t="shared" si="7"/>
        <v>0</v>
      </c>
      <c r="BI178" s="185">
        <f t="shared" si="8"/>
        <v>0</v>
      </c>
      <c r="BJ178" s="23" t="s">
        <v>74</v>
      </c>
      <c r="BK178" s="185">
        <f t="shared" si="9"/>
        <v>0</v>
      </c>
      <c r="BL178" s="23" t="s">
        <v>84</v>
      </c>
      <c r="BM178" s="23" t="s">
        <v>1125</v>
      </c>
    </row>
    <row r="179" spans="2:65" s="1" customFormat="1" ht="22.5" customHeight="1">
      <c r="B179" s="173"/>
      <c r="C179" s="222" t="s">
        <v>469</v>
      </c>
      <c r="D179" s="222" t="s">
        <v>439</v>
      </c>
      <c r="E179" s="223" t="s">
        <v>863</v>
      </c>
      <c r="F179" s="224" t="s">
        <v>864</v>
      </c>
      <c r="G179" s="225" t="s">
        <v>672</v>
      </c>
      <c r="H179" s="226">
        <v>1</v>
      </c>
      <c r="I179" s="227"/>
      <c r="J179" s="228">
        <f t="shared" si="0"/>
        <v>0</v>
      </c>
      <c r="K179" s="224" t="s">
        <v>134</v>
      </c>
      <c r="L179" s="229"/>
      <c r="M179" s="230" t="s">
        <v>5</v>
      </c>
      <c r="N179" s="231" t="s">
        <v>40</v>
      </c>
      <c r="O179" s="41"/>
      <c r="P179" s="183">
        <f t="shared" si="1"/>
        <v>0</v>
      </c>
      <c r="Q179" s="183">
        <v>6.4999999999999997E-3</v>
      </c>
      <c r="R179" s="183">
        <f t="shared" si="2"/>
        <v>6.4999999999999997E-3</v>
      </c>
      <c r="S179" s="183">
        <v>0</v>
      </c>
      <c r="T179" s="184">
        <f t="shared" si="3"/>
        <v>0</v>
      </c>
      <c r="AR179" s="23" t="s">
        <v>188</v>
      </c>
      <c r="AT179" s="23" t="s">
        <v>439</v>
      </c>
      <c r="AU179" s="23" t="s">
        <v>78</v>
      </c>
      <c r="AY179" s="23" t="s">
        <v>127</v>
      </c>
      <c r="BE179" s="185">
        <f t="shared" si="4"/>
        <v>0</v>
      </c>
      <c r="BF179" s="185">
        <f t="shared" si="5"/>
        <v>0</v>
      </c>
      <c r="BG179" s="185">
        <f t="shared" si="6"/>
        <v>0</v>
      </c>
      <c r="BH179" s="185">
        <f t="shared" si="7"/>
        <v>0</v>
      </c>
      <c r="BI179" s="185">
        <f t="shared" si="8"/>
        <v>0</v>
      </c>
      <c r="BJ179" s="23" t="s">
        <v>74</v>
      </c>
      <c r="BK179" s="185">
        <f t="shared" si="9"/>
        <v>0</v>
      </c>
      <c r="BL179" s="23" t="s">
        <v>84</v>
      </c>
      <c r="BM179" s="23" t="s">
        <v>1126</v>
      </c>
    </row>
    <row r="180" spans="2:65" s="1" customFormat="1" ht="22.5" customHeight="1">
      <c r="B180" s="173"/>
      <c r="C180" s="222" t="s">
        <v>475</v>
      </c>
      <c r="D180" s="222" t="s">
        <v>439</v>
      </c>
      <c r="E180" s="223" t="s">
        <v>867</v>
      </c>
      <c r="F180" s="224" t="s">
        <v>868</v>
      </c>
      <c r="G180" s="225" t="s">
        <v>672</v>
      </c>
      <c r="H180" s="226">
        <v>1</v>
      </c>
      <c r="I180" s="227"/>
      <c r="J180" s="228">
        <f t="shared" si="0"/>
        <v>0</v>
      </c>
      <c r="K180" s="224" t="s">
        <v>134</v>
      </c>
      <c r="L180" s="229"/>
      <c r="M180" s="230" t="s">
        <v>5</v>
      </c>
      <c r="N180" s="231" t="s">
        <v>40</v>
      </c>
      <c r="O180" s="41"/>
      <c r="P180" s="183">
        <f t="shared" si="1"/>
        <v>0</v>
      </c>
      <c r="Q180" s="183">
        <v>3.3E-3</v>
      </c>
      <c r="R180" s="183">
        <f t="shared" si="2"/>
        <v>3.3E-3</v>
      </c>
      <c r="S180" s="183">
        <v>0</v>
      </c>
      <c r="T180" s="184">
        <f t="shared" si="3"/>
        <v>0</v>
      </c>
      <c r="AR180" s="23" t="s">
        <v>188</v>
      </c>
      <c r="AT180" s="23" t="s">
        <v>439</v>
      </c>
      <c r="AU180" s="23" t="s">
        <v>78</v>
      </c>
      <c r="AY180" s="23" t="s">
        <v>127</v>
      </c>
      <c r="BE180" s="185">
        <f t="shared" si="4"/>
        <v>0</v>
      </c>
      <c r="BF180" s="185">
        <f t="shared" si="5"/>
        <v>0</v>
      </c>
      <c r="BG180" s="185">
        <f t="shared" si="6"/>
        <v>0</v>
      </c>
      <c r="BH180" s="185">
        <f t="shared" si="7"/>
        <v>0</v>
      </c>
      <c r="BI180" s="185">
        <f t="shared" si="8"/>
        <v>0</v>
      </c>
      <c r="BJ180" s="23" t="s">
        <v>74</v>
      </c>
      <c r="BK180" s="185">
        <f t="shared" si="9"/>
        <v>0</v>
      </c>
      <c r="BL180" s="23" t="s">
        <v>84</v>
      </c>
      <c r="BM180" s="23" t="s">
        <v>1127</v>
      </c>
    </row>
    <row r="181" spans="2:65" s="1" customFormat="1" ht="22.5" customHeight="1">
      <c r="B181" s="173"/>
      <c r="C181" s="222" t="s">
        <v>479</v>
      </c>
      <c r="D181" s="222" t="s">
        <v>439</v>
      </c>
      <c r="E181" s="223" t="s">
        <v>871</v>
      </c>
      <c r="F181" s="224" t="s">
        <v>872</v>
      </c>
      <c r="G181" s="225" t="s">
        <v>672</v>
      </c>
      <c r="H181" s="226">
        <v>1</v>
      </c>
      <c r="I181" s="227"/>
      <c r="J181" s="228">
        <f t="shared" si="0"/>
        <v>0</v>
      </c>
      <c r="K181" s="224" t="s">
        <v>134</v>
      </c>
      <c r="L181" s="229"/>
      <c r="M181" s="230" t="s">
        <v>5</v>
      </c>
      <c r="N181" s="231" t="s">
        <v>40</v>
      </c>
      <c r="O181" s="41"/>
      <c r="P181" s="183">
        <f t="shared" si="1"/>
        <v>0</v>
      </c>
      <c r="Q181" s="183">
        <v>1.4999999999999999E-4</v>
      </c>
      <c r="R181" s="183">
        <f t="shared" si="2"/>
        <v>1.4999999999999999E-4</v>
      </c>
      <c r="S181" s="183">
        <v>0</v>
      </c>
      <c r="T181" s="184">
        <f t="shared" si="3"/>
        <v>0</v>
      </c>
      <c r="AR181" s="23" t="s">
        <v>188</v>
      </c>
      <c r="AT181" s="23" t="s">
        <v>439</v>
      </c>
      <c r="AU181" s="23" t="s">
        <v>78</v>
      </c>
      <c r="AY181" s="23" t="s">
        <v>127</v>
      </c>
      <c r="BE181" s="185">
        <f t="shared" si="4"/>
        <v>0</v>
      </c>
      <c r="BF181" s="185">
        <f t="shared" si="5"/>
        <v>0</v>
      </c>
      <c r="BG181" s="185">
        <f t="shared" si="6"/>
        <v>0</v>
      </c>
      <c r="BH181" s="185">
        <f t="shared" si="7"/>
        <v>0</v>
      </c>
      <c r="BI181" s="185">
        <f t="shared" si="8"/>
        <v>0</v>
      </c>
      <c r="BJ181" s="23" t="s">
        <v>74</v>
      </c>
      <c r="BK181" s="185">
        <f t="shared" si="9"/>
        <v>0</v>
      </c>
      <c r="BL181" s="23" t="s">
        <v>84</v>
      </c>
      <c r="BM181" s="23" t="s">
        <v>1128</v>
      </c>
    </row>
    <row r="182" spans="2:65" s="1" customFormat="1" ht="22.5" customHeight="1">
      <c r="B182" s="173"/>
      <c r="C182" s="222" t="s">
        <v>483</v>
      </c>
      <c r="D182" s="222" t="s">
        <v>439</v>
      </c>
      <c r="E182" s="223" t="s">
        <v>875</v>
      </c>
      <c r="F182" s="224" t="s">
        <v>876</v>
      </c>
      <c r="G182" s="225" t="s">
        <v>672</v>
      </c>
      <c r="H182" s="226">
        <v>2</v>
      </c>
      <c r="I182" s="227"/>
      <c r="J182" s="228">
        <f t="shared" si="0"/>
        <v>0</v>
      </c>
      <c r="K182" s="224" t="s">
        <v>134</v>
      </c>
      <c r="L182" s="229"/>
      <c r="M182" s="230" t="s">
        <v>5</v>
      </c>
      <c r="N182" s="231" t="s">
        <v>40</v>
      </c>
      <c r="O182" s="41"/>
      <c r="P182" s="183">
        <f t="shared" si="1"/>
        <v>0</v>
      </c>
      <c r="Q182" s="183">
        <v>4.0000000000000002E-4</v>
      </c>
      <c r="R182" s="183">
        <f t="shared" si="2"/>
        <v>8.0000000000000004E-4</v>
      </c>
      <c r="S182" s="183">
        <v>0</v>
      </c>
      <c r="T182" s="184">
        <f t="shared" si="3"/>
        <v>0</v>
      </c>
      <c r="AR182" s="23" t="s">
        <v>188</v>
      </c>
      <c r="AT182" s="23" t="s">
        <v>439</v>
      </c>
      <c r="AU182" s="23" t="s">
        <v>78</v>
      </c>
      <c r="AY182" s="23" t="s">
        <v>127</v>
      </c>
      <c r="BE182" s="185">
        <f t="shared" si="4"/>
        <v>0</v>
      </c>
      <c r="BF182" s="185">
        <f t="shared" si="5"/>
        <v>0</v>
      </c>
      <c r="BG182" s="185">
        <f t="shared" si="6"/>
        <v>0</v>
      </c>
      <c r="BH182" s="185">
        <f t="shared" si="7"/>
        <v>0</v>
      </c>
      <c r="BI182" s="185">
        <f t="shared" si="8"/>
        <v>0</v>
      </c>
      <c r="BJ182" s="23" t="s">
        <v>74</v>
      </c>
      <c r="BK182" s="185">
        <f t="shared" si="9"/>
        <v>0</v>
      </c>
      <c r="BL182" s="23" t="s">
        <v>84</v>
      </c>
      <c r="BM182" s="23" t="s">
        <v>1129</v>
      </c>
    </row>
    <row r="183" spans="2:65" s="1" customFormat="1" ht="44.25" customHeight="1">
      <c r="B183" s="173"/>
      <c r="C183" s="174" t="s">
        <v>487</v>
      </c>
      <c r="D183" s="174" t="s">
        <v>130</v>
      </c>
      <c r="E183" s="175" t="s">
        <v>1130</v>
      </c>
      <c r="F183" s="176" t="s">
        <v>1131</v>
      </c>
      <c r="G183" s="177" t="s">
        <v>144</v>
      </c>
      <c r="H183" s="178">
        <v>5</v>
      </c>
      <c r="I183" s="179"/>
      <c r="J183" s="180">
        <f t="shared" si="0"/>
        <v>0</v>
      </c>
      <c r="K183" s="176" t="s">
        <v>134</v>
      </c>
      <c r="L183" s="40"/>
      <c r="M183" s="181" t="s">
        <v>5</v>
      </c>
      <c r="N183" s="182" t="s">
        <v>40</v>
      </c>
      <c r="O183" s="41"/>
      <c r="P183" s="183">
        <f t="shared" si="1"/>
        <v>0</v>
      </c>
      <c r="Q183" s="183">
        <v>0.1295</v>
      </c>
      <c r="R183" s="183">
        <f t="shared" si="2"/>
        <v>0.64749999999999996</v>
      </c>
      <c r="S183" s="183">
        <v>0</v>
      </c>
      <c r="T183" s="184">
        <f t="shared" si="3"/>
        <v>0</v>
      </c>
      <c r="AR183" s="23" t="s">
        <v>84</v>
      </c>
      <c r="AT183" s="23" t="s">
        <v>130</v>
      </c>
      <c r="AU183" s="23" t="s">
        <v>78</v>
      </c>
      <c r="AY183" s="23" t="s">
        <v>127</v>
      </c>
      <c r="BE183" s="185">
        <f t="shared" si="4"/>
        <v>0</v>
      </c>
      <c r="BF183" s="185">
        <f t="shared" si="5"/>
        <v>0</v>
      </c>
      <c r="BG183" s="185">
        <f t="shared" si="6"/>
        <v>0</v>
      </c>
      <c r="BH183" s="185">
        <f t="shared" si="7"/>
        <v>0</v>
      </c>
      <c r="BI183" s="185">
        <f t="shared" si="8"/>
        <v>0</v>
      </c>
      <c r="BJ183" s="23" t="s">
        <v>74</v>
      </c>
      <c r="BK183" s="185">
        <f t="shared" si="9"/>
        <v>0</v>
      </c>
      <c r="BL183" s="23" t="s">
        <v>84</v>
      </c>
      <c r="BM183" s="23" t="s">
        <v>1132</v>
      </c>
    </row>
    <row r="184" spans="2:65" s="1" customFormat="1" ht="22.5" customHeight="1">
      <c r="B184" s="173"/>
      <c r="C184" s="222" t="s">
        <v>492</v>
      </c>
      <c r="D184" s="222" t="s">
        <v>439</v>
      </c>
      <c r="E184" s="223" t="s">
        <v>1133</v>
      </c>
      <c r="F184" s="224" t="s">
        <v>1134</v>
      </c>
      <c r="G184" s="225" t="s">
        <v>672</v>
      </c>
      <c r="H184" s="226">
        <v>10</v>
      </c>
      <c r="I184" s="227"/>
      <c r="J184" s="228">
        <f t="shared" si="0"/>
        <v>0</v>
      </c>
      <c r="K184" s="224" t="s">
        <v>134</v>
      </c>
      <c r="L184" s="229"/>
      <c r="M184" s="230" t="s">
        <v>5</v>
      </c>
      <c r="N184" s="231" t="s">
        <v>40</v>
      </c>
      <c r="O184" s="41"/>
      <c r="P184" s="183">
        <f t="shared" si="1"/>
        <v>0</v>
      </c>
      <c r="Q184" s="183">
        <v>0.01</v>
      </c>
      <c r="R184" s="183">
        <f t="shared" si="2"/>
        <v>0.1</v>
      </c>
      <c r="S184" s="183">
        <v>0</v>
      </c>
      <c r="T184" s="184">
        <f t="shared" si="3"/>
        <v>0</v>
      </c>
      <c r="AR184" s="23" t="s">
        <v>188</v>
      </c>
      <c r="AT184" s="23" t="s">
        <v>439</v>
      </c>
      <c r="AU184" s="23" t="s">
        <v>78</v>
      </c>
      <c r="AY184" s="23" t="s">
        <v>127</v>
      </c>
      <c r="BE184" s="185">
        <f t="shared" si="4"/>
        <v>0</v>
      </c>
      <c r="BF184" s="185">
        <f t="shared" si="5"/>
        <v>0</v>
      </c>
      <c r="BG184" s="185">
        <f t="shared" si="6"/>
        <v>0</v>
      </c>
      <c r="BH184" s="185">
        <f t="shared" si="7"/>
        <v>0</v>
      </c>
      <c r="BI184" s="185">
        <f t="shared" si="8"/>
        <v>0</v>
      </c>
      <c r="BJ184" s="23" t="s">
        <v>74</v>
      </c>
      <c r="BK184" s="185">
        <f t="shared" si="9"/>
        <v>0</v>
      </c>
      <c r="BL184" s="23" t="s">
        <v>84</v>
      </c>
      <c r="BM184" s="23" t="s">
        <v>1135</v>
      </c>
    </row>
    <row r="185" spans="2:65" s="12" customFormat="1">
      <c r="B185" s="195"/>
      <c r="D185" s="187" t="s">
        <v>137</v>
      </c>
      <c r="E185" s="196" t="s">
        <v>5</v>
      </c>
      <c r="F185" s="197" t="s">
        <v>1136</v>
      </c>
      <c r="H185" s="198">
        <v>10</v>
      </c>
      <c r="I185" s="199"/>
      <c r="L185" s="195"/>
      <c r="M185" s="200"/>
      <c r="N185" s="201"/>
      <c r="O185" s="201"/>
      <c r="P185" s="201"/>
      <c r="Q185" s="201"/>
      <c r="R185" s="201"/>
      <c r="S185" s="201"/>
      <c r="T185" s="202"/>
      <c r="AT185" s="196" t="s">
        <v>137</v>
      </c>
      <c r="AU185" s="196" t="s">
        <v>78</v>
      </c>
      <c r="AV185" s="12" t="s">
        <v>78</v>
      </c>
      <c r="AW185" s="12" t="s">
        <v>33</v>
      </c>
      <c r="AX185" s="12" t="s">
        <v>69</v>
      </c>
      <c r="AY185" s="196" t="s">
        <v>127</v>
      </c>
    </row>
    <row r="186" spans="2:65" s="13" customFormat="1">
      <c r="B186" s="203"/>
      <c r="D186" s="204" t="s">
        <v>137</v>
      </c>
      <c r="E186" s="205" t="s">
        <v>5</v>
      </c>
      <c r="F186" s="206" t="s">
        <v>141</v>
      </c>
      <c r="H186" s="207">
        <v>10</v>
      </c>
      <c r="I186" s="208"/>
      <c r="L186" s="203"/>
      <c r="M186" s="209"/>
      <c r="N186" s="210"/>
      <c r="O186" s="210"/>
      <c r="P186" s="210"/>
      <c r="Q186" s="210"/>
      <c r="R186" s="210"/>
      <c r="S186" s="210"/>
      <c r="T186" s="211"/>
      <c r="AT186" s="212" t="s">
        <v>137</v>
      </c>
      <c r="AU186" s="212" t="s">
        <v>78</v>
      </c>
      <c r="AV186" s="13" t="s">
        <v>84</v>
      </c>
      <c r="AW186" s="13" t="s">
        <v>33</v>
      </c>
      <c r="AX186" s="13" t="s">
        <v>74</v>
      </c>
      <c r="AY186" s="212" t="s">
        <v>127</v>
      </c>
    </row>
    <row r="187" spans="2:65" s="1" customFormat="1" ht="44.25" customHeight="1">
      <c r="B187" s="173"/>
      <c r="C187" s="174" t="s">
        <v>499</v>
      </c>
      <c r="D187" s="174" t="s">
        <v>130</v>
      </c>
      <c r="E187" s="175" t="s">
        <v>921</v>
      </c>
      <c r="F187" s="176" t="s">
        <v>922</v>
      </c>
      <c r="G187" s="177" t="s">
        <v>144</v>
      </c>
      <c r="H187" s="178">
        <v>15</v>
      </c>
      <c r="I187" s="179"/>
      <c r="J187" s="180">
        <f>ROUND(I187*H187,2)</f>
        <v>0</v>
      </c>
      <c r="K187" s="176" t="s">
        <v>134</v>
      </c>
      <c r="L187" s="40"/>
      <c r="M187" s="181" t="s">
        <v>5</v>
      </c>
      <c r="N187" s="182" t="s">
        <v>40</v>
      </c>
      <c r="O187" s="41"/>
      <c r="P187" s="183">
        <f>O187*H187</f>
        <v>0</v>
      </c>
      <c r="Q187" s="183">
        <v>0.14066999999999999</v>
      </c>
      <c r="R187" s="183">
        <f>Q187*H187</f>
        <v>2.1100499999999998</v>
      </c>
      <c r="S187" s="183">
        <v>0</v>
      </c>
      <c r="T187" s="184">
        <f>S187*H187</f>
        <v>0</v>
      </c>
      <c r="AR187" s="23" t="s">
        <v>84</v>
      </c>
      <c r="AT187" s="23" t="s">
        <v>130</v>
      </c>
      <c r="AU187" s="23" t="s">
        <v>78</v>
      </c>
      <c r="AY187" s="23" t="s">
        <v>127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23" t="s">
        <v>74</v>
      </c>
      <c r="BK187" s="185">
        <f>ROUND(I187*H187,2)</f>
        <v>0</v>
      </c>
      <c r="BL187" s="23" t="s">
        <v>84</v>
      </c>
      <c r="BM187" s="23" t="s">
        <v>1137</v>
      </c>
    </row>
    <row r="188" spans="2:65" s="11" customFormat="1">
      <c r="B188" s="186"/>
      <c r="D188" s="187" t="s">
        <v>137</v>
      </c>
      <c r="E188" s="188" t="s">
        <v>5</v>
      </c>
      <c r="F188" s="189" t="s">
        <v>1138</v>
      </c>
      <c r="H188" s="190" t="s">
        <v>5</v>
      </c>
      <c r="I188" s="191"/>
      <c r="L188" s="186"/>
      <c r="M188" s="192"/>
      <c r="N188" s="193"/>
      <c r="O188" s="193"/>
      <c r="P188" s="193"/>
      <c r="Q188" s="193"/>
      <c r="R188" s="193"/>
      <c r="S188" s="193"/>
      <c r="T188" s="194"/>
      <c r="AT188" s="190" t="s">
        <v>137</v>
      </c>
      <c r="AU188" s="190" t="s">
        <v>78</v>
      </c>
      <c r="AV188" s="11" t="s">
        <v>74</v>
      </c>
      <c r="AW188" s="11" t="s">
        <v>33</v>
      </c>
      <c r="AX188" s="11" t="s">
        <v>69</v>
      </c>
      <c r="AY188" s="190" t="s">
        <v>127</v>
      </c>
    </row>
    <row r="189" spans="2:65" s="12" customFormat="1">
      <c r="B189" s="195"/>
      <c r="D189" s="187" t="s">
        <v>137</v>
      </c>
      <c r="E189" s="196" t="s">
        <v>5</v>
      </c>
      <c r="F189" s="197" t="s">
        <v>1085</v>
      </c>
      <c r="H189" s="198">
        <v>15</v>
      </c>
      <c r="I189" s="199"/>
      <c r="L189" s="195"/>
      <c r="M189" s="200"/>
      <c r="N189" s="201"/>
      <c r="O189" s="201"/>
      <c r="P189" s="201"/>
      <c r="Q189" s="201"/>
      <c r="R189" s="201"/>
      <c r="S189" s="201"/>
      <c r="T189" s="202"/>
      <c r="AT189" s="196" t="s">
        <v>137</v>
      </c>
      <c r="AU189" s="196" t="s">
        <v>78</v>
      </c>
      <c r="AV189" s="12" t="s">
        <v>78</v>
      </c>
      <c r="AW189" s="12" t="s">
        <v>33</v>
      </c>
      <c r="AX189" s="12" t="s">
        <v>69</v>
      </c>
      <c r="AY189" s="196" t="s">
        <v>127</v>
      </c>
    </row>
    <row r="190" spans="2:65" s="13" customFormat="1">
      <c r="B190" s="203"/>
      <c r="D190" s="204" t="s">
        <v>137</v>
      </c>
      <c r="E190" s="205" t="s">
        <v>5</v>
      </c>
      <c r="F190" s="206" t="s">
        <v>141</v>
      </c>
      <c r="H190" s="207">
        <v>15</v>
      </c>
      <c r="I190" s="208"/>
      <c r="L190" s="203"/>
      <c r="M190" s="209"/>
      <c r="N190" s="210"/>
      <c r="O190" s="210"/>
      <c r="P190" s="210"/>
      <c r="Q190" s="210"/>
      <c r="R190" s="210"/>
      <c r="S190" s="210"/>
      <c r="T190" s="211"/>
      <c r="AT190" s="212" t="s">
        <v>137</v>
      </c>
      <c r="AU190" s="212" t="s">
        <v>78</v>
      </c>
      <c r="AV190" s="13" t="s">
        <v>84</v>
      </c>
      <c r="AW190" s="13" t="s">
        <v>33</v>
      </c>
      <c r="AX190" s="13" t="s">
        <v>74</v>
      </c>
      <c r="AY190" s="212" t="s">
        <v>127</v>
      </c>
    </row>
    <row r="191" spans="2:65" s="1" customFormat="1" ht="44.25" customHeight="1">
      <c r="B191" s="173"/>
      <c r="C191" s="174" t="s">
        <v>504</v>
      </c>
      <c r="D191" s="174" t="s">
        <v>130</v>
      </c>
      <c r="E191" s="175" t="s">
        <v>933</v>
      </c>
      <c r="F191" s="176" t="s">
        <v>934</v>
      </c>
      <c r="G191" s="177" t="s">
        <v>144</v>
      </c>
      <c r="H191" s="178">
        <v>66</v>
      </c>
      <c r="I191" s="179"/>
      <c r="J191" s="180">
        <f>ROUND(I191*H191,2)</f>
        <v>0</v>
      </c>
      <c r="K191" s="176" t="s">
        <v>134</v>
      </c>
      <c r="L191" s="40"/>
      <c r="M191" s="181" t="s">
        <v>5</v>
      </c>
      <c r="N191" s="182" t="s">
        <v>40</v>
      </c>
      <c r="O191" s="41"/>
      <c r="P191" s="183">
        <f>O191*H191</f>
        <v>0</v>
      </c>
      <c r="Q191" s="183">
        <v>9.0000000000000006E-5</v>
      </c>
      <c r="R191" s="183">
        <f>Q191*H191</f>
        <v>5.94E-3</v>
      </c>
      <c r="S191" s="183">
        <v>0</v>
      </c>
      <c r="T191" s="184">
        <f>S191*H191</f>
        <v>0</v>
      </c>
      <c r="AR191" s="23" t="s">
        <v>84</v>
      </c>
      <c r="AT191" s="23" t="s">
        <v>130</v>
      </c>
      <c r="AU191" s="23" t="s">
        <v>78</v>
      </c>
      <c r="AY191" s="23" t="s">
        <v>127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23" t="s">
        <v>74</v>
      </c>
      <c r="BK191" s="185">
        <f>ROUND(I191*H191,2)</f>
        <v>0</v>
      </c>
      <c r="BL191" s="23" t="s">
        <v>84</v>
      </c>
      <c r="BM191" s="23" t="s">
        <v>1139</v>
      </c>
    </row>
    <row r="192" spans="2:65" s="1" customFormat="1" ht="22.5" customHeight="1">
      <c r="B192" s="173"/>
      <c r="C192" s="174" t="s">
        <v>509</v>
      </c>
      <c r="D192" s="174" t="s">
        <v>130</v>
      </c>
      <c r="E192" s="175" t="s">
        <v>973</v>
      </c>
      <c r="F192" s="176" t="s">
        <v>974</v>
      </c>
      <c r="G192" s="177" t="s">
        <v>144</v>
      </c>
      <c r="H192" s="178">
        <v>66</v>
      </c>
      <c r="I192" s="179"/>
      <c r="J192" s="180">
        <f>ROUND(I192*H192,2)</f>
        <v>0</v>
      </c>
      <c r="K192" s="176" t="s">
        <v>134</v>
      </c>
      <c r="L192" s="40"/>
      <c r="M192" s="181" t="s">
        <v>5</v>
      </c>
      <c r="N192" s="182" t="s">
        <v>40</v>
      </c>
      <c r="O192" s="41"/>
      <c r="P192" s="183">
        <f>O192*H192</f>
        <v>0</v>
      </c>
      <c r="Q192" s="183">
        <v>0</v>
      </c>
      <c r="R192" s="183">
        <f>Q192*H192</f>
        <v>0</v>
      </c>
      <c r="S192" s="183">
        <v>0</v>
      </c>
      <c r="T192" s="184">
        <f>S192*H192</f>
        <v>0</v>
      </c>
      <c r="AR192" s="23" t="s">
        <v>84</v>
      </c>
      <c r="AT192" s="23" t="s">
        <v>130</v>
      </c>
      <c r="AU192" s="23" t="s">
        <v>78</v>
      </c>
      <c r="AY192" s="23" t="s">
        <v>127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23" t="s">
        <v>74</v>
      </c>
      <c r="BK192" s="185">
        <f>ROUND(I192*H192,2)</f>
        <v>0</v>
      </c>
      <c r="BL192" s="23" t="s">
        <v>84</v>
      </c>
      <c r="BM192" s="23" t="s">
        <v>1140</v>
      </c>
    </row>
    <row r="193" spans="2:65" s="1" customFormat="1" ht="44.25" customHeight="1">
      <c r="B193" s="173"/>
      <c r="C193" s="174" t="s">
        <v>514</v>
      </c>
      <c r="D193" s="174" t="s">
        <v>130</v>
      </c>
      <c r="E193" s="175" t="s">
        <v>995</v>
      </c>
      <c r="F193" s="176" t="s">
        <v>996</v>
      </c>
      <c r="G193" s="177" t="s">
        <v>672</v>
      </c>
      <c r="H193" s="178">
        <v>5</v>
      </c>
      <c r="I193" s="179"/>
      <c r="J193" s="180">
        <f>ROUND(I193*H193,2)</f>
        <v>0</v>
      </c>
      <c r="K193" s="176" t="s">
        <v>134</v>
      </c>
      <c r="L193" s="40"/>
      <c r="M193" s="181" t="s">
        <v>5</v>
      </c>
      <c r="N193" s="182" t="s">
        <v>40</v>
      </c>
      <c r="O193" s="41"/>
      <c r="P193" s="183">
        <f>O193*H193</f>
        <v>0</v>
      </c>
      <c r="Q193" s="183">
        <v>0</v>
      </c>
      <c r="R193" s="183">
        <f>Q193*H193</f>
        <v>0</v>
      </c>
      <c r="S193" s="183">
        <v>8.2000000000000003E-2</v>
      </c>
      <c r="T193" s="184">
        <f>S193*H193</f>
        <v>0.41000000000000003</v>
      </c>
      <c r="AR193" s="23" t="s">
        <v>84</v>
      </c>
      <c r="AT193" s="23" t="s">
        <v>130</v>
      </c>
      <c r="AU193" s="23" t="s">
        <v>78</v>
      </c>
      <c r="AY193" s="23" t="s">
        <v>127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23" t="s">
        <v>74</v>
      </c>
      <c r="BK193" s="185">
        <f>ROUND(I193*H193,2)</f>
        <v>0</v>
      </c>
      <c r="BL193" s="23" t="s">
        <v>84</v>
      </c>
      <c r="BM193" s="23" t="s">
        <v>1141</v>
      </c>
    </row>
    <row r="194" spans="2:65" s="1" customFormat="1" ht="57" customHeight="1">
      <c r="B194" s="173"/>
      <c r="C194" s="174" t="s">
        <v>526</v>
      </c>
      <c r="D194" s="174" t="s">
        <v>130</v>
      </c>
      <c r="E194" s="175" t="s">
        <v>1003</v>
      </c>
      <c r="F194" s="176" t="s">
        <v>1004</v>
      </c>
      <c r="G194" s="177" t="s">
        <v>144</v>
      </c>
      <c r="H194" s="178">
        <v>15</v>
      </c>
      <c r="I194" s="179"/>
      <c r="J194" s="180">
        <f>ROUND(I194*H194,2)</f>
        <v>0</v>
      </c>
      <c r="K194" s="176" t="s">
        <v>134</v>
      </c>
      <c r="L194" s="40"/>
      <c r="M194" s="181" t="s">
        <v>5</v>
      </c>
      <c r="N194" s="182" t="s">
        <v>40</v>
      </c>
      <c r="O194" s="41"/>
      <c r="P194" s="183">
        <f>O194*H194</f>
        <v>0</v>
      </c>
      <c r="Q194" s="183">
        <v>0</v>
      </c>
      <c r="R194" s="183">
        <f>Q194*H194</f>
        <v>0</v>
      </c>
      <c r="S194" s="183">
        <v>0</v>
      </c>
      <c r="T194" s="184">
        <f>S194*H194</f>
        <v>0</v>
      </c>
      <c r="AR194" s="23" t="s">
        <v>84</v>
      </c>
      <c r="AT194" s="23" t="s">
        <v>130</v>
      </c>
      <c r="AU194" s="23" t="s">
        <v>78</v>
      </c>
      <c r="AY194" s="23" t="s">
        <v>127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23" t="s">
        <v>74</v>
      </c>
      <c r="BK194" s="185">
        <f>ROUND(I194*H194,2)</f>
        <v>0</v>
      </c>
      <c r="BL194" s="23" t="s">
        <v>84</v>
      </c>
      <c r="BM194" s="23" t="s">
        <v>1142</v>
      </c>
    </row>
    <row r="195" spans="2:65" s="1" customFormat="1" ht="44.25" customHeight="1">
      <c r="B195" s="173"/>
      <c r="C195" s="174" t="s">
        <v>532</v>
      </c>
      <c r="D195" s="174" t="s">
        <v>130</v>
      </c>
      <c r="E195" s="175" t="s">
        <v>1143</v>
      </c>
      <c r="F195" s="176" t="s">
        <v>1144</v>
      </c>
      <c r="G195" s="177" t="s">
        <v>301</v>
      </c>
      <c r="H195" s="178">
        <v>6</v>
      </c>
      <c r="I195" s="179"/>
      <c r="J195" s="180">
        <f>ROUND(I195*H195,2)</f>
        <v>0</v>
      </c>
      <c r="K195" s="176" t="s">
        <v>134</v>
      </c>
      <c r="L195" s="40"/>
      <c r="M195" s="181" t="s">
        <v>5</v>
      </c>
      <c r="N195" s="182" t="s">
        <v>40</v>
      </c>
      <c r="O195" s="41"/>
      <c r="P195" s="183">
        <f>O195*H195</f>
        <v>0</v>
      </c>
      <c r="Q195" s="183">
        <v>0</v>
      </c>
      <c r="R195" s="183">
        <f>Q195*H195</f>
        <v>0</v>
      </c>
      <c r="S195" s="183">
        <v>0</v>
      </c>
      <c r="T195" s="184">
        <f>S195*H195</f>
        <v>0</v>
      </c>
      <c r="AR195" s="23" t="s">
        <v>84</v>
      </c>
      <c r="AT195" s="23" t="s">
        <v>130</v>
      </c>
      <c r="AU195" s="23" t="s">
        <v>78</v>
      </c>
      <c r="AY195" s="23" t="s">
        <v>127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23" t="s">
        <v>74</v>
      </c>
      <c r="BK195" s="185">
        <f>ROUND(I195*H195,2)</f>
        <v>0</v>
      </c>
      <c r="BL195" s="23" t="s">
        <v>84</v>
      </c>
      <c r="BM195" s="23" t="s">
        <v>1145</v>
      </c>
    </row>
    <row r="196" spans="2:65" s="10" customFormat="1" ht="29.85" customHeight="1">
      <c r="B196" s="159"/>
      <c r="D196" s="170" t="s">
        <v>68</v>
      </c>
      <c r="E196" s="171" t="s">
        <v>1014</v>
      </c>
      <c r="F196" s="171" t="s">
        <v>1015</v>
      </c>
      <c r="I196" s="162"/>
      <c r="J196" s="172">
        <f>BK196</f>
        <v>0</v>
      </c>
      <c r="L196" s="159"/>
      <c r="M196" s="164"/>
      <c r="N196" s="165"/>
      <c r="O196" s="165"/>
      <c r="P196" s="166">
        <f>SUM(P197:P204)</f>
        <v>0</v>
      </c>
      <c r="Q196" s="165"/>
      <c r="R196" s="166">
        <f>SUM(R197:R204)</f>
        <v>0</v>
      </c>
      <c r="S196" s="165"/>
      <c r="T196" s="167">
        <f>SUM(T197:T204)</f>
        <v>0</v>
      </c>
      <c r="AR196" s="160" t="s">
        <v>74</v>
      </c>
      <c r="AT196" s="168" t="s">
        <v>68</v>
      </c>
      <c r="AU196" s="168" t="s">
        <v>74</v>
      </c>
      <c r="AY196" s="160" t="s">
        <v>127</v>
      </c>
      <c r="BK196" s="169">
        <f>SUM(BK197:BK204)</f>
        <v>0</v>
      </c>
    </row>
    <row r="197" spans="2:65" s="1" customFormat="1" ht="31.5" customHeight="1">
      <c r="B197" s="173"/>
      <c r="C197" s="174" t="s">
        <v>538</v>
      </c>
      <c r="D197" s="174" t="s">
        <v>130</v>
      </c>
      <c r="E197" s="175" t="s">
        <v>1146</v>
      </c>
      <c r="F197" s="176" t="s">
        <v>1147</v>
      </c>
      <c r="G197" s="177" t="s">
        <v>423</v>
      </c>
      <c r="H197" s="178">
        <v>56.612000000000002</v>
      </c>
      <c r="I197" s="179"/>
      <c r="J197" s="180">
        <f>ROUND(I197*H197,2)</f>
        <v>0</v>
      </c>
      <c r="K197" s="176" t="s">
        <v>134</v>
      </c>
      <c r="L197" s="40"/>
      <c r="M197" s="181" t="s">
        <v>5</v>
      </c>
      <c r="N197" s="182" t="s">
        <v>40</v>
      </c>
      <c r="O197" s="41"/>
      <c r="P197" s="183">
        <f>O197*H197</f>
        <v>0</v>
      </c>
      <c r="Q197" s="183">
        <v>0</v>
      </c>
      <c r="R197" s="183">
        <f>Q197*H197</f>
        <v>0</v>
      </c>
      <c r="S197" s="183">
        <v>0</v>
      </c>
      <c r="T197" s="184">
        <f>S197*H197</f>
        <v>0</v>
      </c>
      <c r="AR197" s="23" t="s">
        <v>84</v>
      </c>
      <c r="AT197" s="23" t="s">
        <v>130</v>
      </c>
      <c r="AU197" s="23" t="s">
        <v>78</v>
      </c>
      <c r="AY197" s="23" t="s">
        <v>127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23" t="s">
        <v>74</v>
      </c>
      <c r="BK197" s="185">
        <f>ROUND(I197*H197,2)</f>
        <v>0</v>
      </c>
      <c r="BL197" s="23" t="s">
        <v>84</v>
      </c>
      <c r="BM197" s="23" t="s">
        <v>1148</v>
      </c>
    </row>
    <row r="198" spans="2:65" s="1" customFormat="1" ht="31.5" customHeight="1">
      <c r="B198" s="173"/>
      <c r="C198" s="174" t="s">
        <v>544</v>
      </c>
      <c r="D198" s="174" t="s">
        <v>130</v>
      </c>
      <c r="E198" s="175" t="s">
        <v>1149</v>
      </c>
      <c r="F198" s="176" t="s">
        <v>1150</v>
      </c>
      <c r="G198" s="177" t="s">
        <v>423</v>
      </c>
      <c r="H198" s="178">
        <v>509.50799999999998</v>
      </c>
      <c r="I198" s="179"/>
      <c r="J198" s="180">
        <f>ROUND(I198*H198,2)</f>
        <v>0</v>
      </c>
      <c r="K198" s="176" t="s">
        <v>134</v>
      </c>
      <c r="L198" s="40"/>
      <c r="M198" s="181" t="s">
        <v>5</v>
      </c>
      <c r="N198" s="182" t="s">
        <v>40</v>
      </c>
      <c r="O198" s="41"/>
      <c r="P198" s="183">
        <f>O198*H198</f>
        <v>0</v>
      </c>
      <c r="Q198" s="183">
        <v>0</v>
      </c>
      <c r="R198" s="183">
        <f>Q198*H198</f>
        <v>0</v>
      </c>
      <c r="S198" s="183">
        <v>0</v>
      </c>
      <c r="T198" s="184">
        <f>S198*H198</f>
        <v>0</v>
      </c>
      <c r="AR198" s="23" t="s">
        <v>84</v>
      </c>
      <c r="AT198" s="23" t="s">
        <v>130</v>
      </c>
      <c r="AU198" s="23" t="s">
        <v>78</v>
      </c>
      <c r="AY198" s="23" t="s">
        <v>127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23" t="s">
        <v>74</v>
      </c>
      <c r="BK198" s="185">
        <f>ROUND(I198*H198,2)</f>
        <v>0</v>
      </c>
      <c r="BL198" s="23" t="s">
        <v>84</v>
      </c>
      <c r="BM198" s="23" t="s">
        <v>1151</v>
      </c>
    </row>
    <row r="199" spans="2:65" s="12" customFormat="1">
      <c r="B199" s="195"/>
      <c r="D199" s="187" t="s">
        <v>137</v>
      </c>
      <c r="E199" s="196" t="s">
        <v>5</v>
      </c>
      <c r="F199" s="197" t="s">
        <v>1152</v>
      </c>
      <c r="H199" s="198">
        <v>509.50799999999998</v>
      </c>
      <c r="I199" s="199"/>
      <c r="L199" s="195"/>
      <c r="M199" s="200"/>
      <c r="N199" s="201"/>
      <c r="O199" s="201"/>
      <c r="P199" s="201"/>
      <c r="Q199" s="201"/>
      <c r="R199" s="201"/>
      <c r="S199" s="201"/>
      <c r="T199" s="202"/>
      <c r="AT199" s="196" t="s">
        <v>137</v>
      </c>
      <c r="AU199" s="196" t="s">
        <v>78</v>
      </c>
      <c r="AV199" s="12" t="s">
        <v>78</v>
      </c>
      <c r="AW199" s="12" t="s">
        <v>33</v>
      </c>
      <c r="AX199" s="12" t="s">
        <v>69</v>
      </c>
      <c r="AY199" s="196" t="s">
        <v>127</v>
      </c>
    </row>
    <row r="200" spans="2:65" s="13" customFormat="1">
      <c r="B200" s="203"/>
      <c r="D200" s="204" t="s">
        <v>137</v>
      </c>
      <c r="E200" s="205" t="s">
        <v>5</v>
      </c>
      <c r="F200" s="206" t="s">
        <v>141</v>
      </c>
      <c r="H200" s="207">
        <v>509.50799999999998</v>
      </c>
      <c r="I200" s="208"/>
      <c r="L200" s="203"/>
      <c r="M200" s="209"/>
      <c r="N200" s="210"/>
      <c r="O200" s="210"/>
      <c r="P200" s="210"/>
      <c r="Q200" s="210"/>
      <c r="R200" s="210"/>
      <c r="S200" s="210"/>
      <c r="T200" s="211"/>
      <c r="AT200" s="212" t="s">
        <v>137</v>
      </c>
      <c r="AU200" s="212" t="s">
        <v>78</v>
      </c>
      <c r="AV200" s="13" t="s">
        <v>84</v>
      </c>
      <c r="AW200" s="13" t="s">
        <v>33</v>
      </c>
      <c r="AX200" s="13" t="s">
        <v>74</v>
      </c>
      <c r="AY200" s="212" t="s">
        <v>127</v>
      </c>
    </row>
    <row r="201" spans="2:65" s="1" customFormat="1" ht="22.5" customHeight="1">
      <c r="B201" s="173"/>
      <c r="C201" s="174" t="s">
        <v>554</v>
      </c>
      <c r="D201" s="174" t="s">
        <v>130</v>
      </c>
      <c r="E201" s="175" t="s">
        <v>1026</v>
      </c>
      <c r="F201" s="176" t="s">
        <v>1027</v>
      </c>
      <c r="G201" s="177" t="s">
        <v>423</v>
      </c>
      <c r="H201" s="178">
        <v>56.612000000000002</v>
      </c>
      <c r="I201" s="179"/>
      <c r="J201" s="180">
        <f>ROUND(I201*H201,2)</f>
        <v>0</v>
      </c>
      <c r="K201" s="176" t="s">
        <v>134</v>
      </c>
      <c r="L201" s="40"/>
      <c r="M201" s="181" t="s">
        <v>5</v>
      </c>
      <c r="N201" s="182" t="s">
        <v>40</v>
      </c>
      <c r="O201" s="41"/>
      <c r="P201" s="183">
        <f>O201*H201</f>
        <v>0</v>
      </c>
      <c r="Q201" s="183">
        <v>0</v>
      </c>
      <c r="R201" s="183">
        <f>Q201*H201</f>
        <v>0</v>
      </c>
      <c r="S201" s="183">
        <v>0</v>
      </c>
      <c r="T201" s="184">
        <f>S201*H201</f>
        <v>0</v>
      </c>
      <c r="AR201" s="23" t="s">
        <v>84</v>
      </c>
      <c r="AT201" s="23" t="s">
        <v>130</v>
      </c>
      <c r="AU201" s="23" t="s">
        <v>78</v>
      </c>
      <c r="AY201" s="23" t="s">
        <v>127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23" t="s">
        <v>74</v>
      </c>
      <c r="BK201" s="185">
        <f>ROUND(I201*H201,2)</f>
        <v>0</v>
      </c>
      <c r="BL201" s="23" t="s">
        <v>84</v>
      </c>
      <c r="BM201" s="23" t="s">
        <v>1153</v>
      </c>
    </row>
    <row r="202" spans="2:65" s="1" customFormat="1" ht="22.5" customHeight="1">
      <c r="B202" s="173"/>
      <c r="C202" s="174" t="s">
        <v>560</v>
      </c>
      <c r="D202" s="174" t="s">
        <v>130</v>
      </c>
      <c r="E202" s="175" t="s">
        <v>1030</v>
      </c>
      <c r="F202" s="176" t="s">
        <v>1031</v>
      </c>
      <c r="G202" s="177" t="s">
        <v>423</v>
      </c>
      <c r="H202" s="178">
        <v>2.3780000000000001</v>
      </c>
      <c r="I202" s="179"/>
      <c r="J202" s="180">
        <f>ROUND(I202*H202,2)</f>
        <v>0</v>
      </c>
      <c r="K202" s="176" t="s">
        <v>134</v>
      </c>
      <c r="L202" s="40"/>
      <c r="M202" s="181" t="s">
        <v>5</v>
      </c>
      <c r="N202" s="182" t="s">
        <v>40</v>
      </c>
      <c r="O202" s="41"/>
      <c r="P202" s="183">
        <f>O202*H202</f>
        <v>0</v>
      </c>
      <c r="Q202" s="183">
        <v>0</v>
      </c>
      <c r="R202" s="183">
        <f>Q202*H202</f>
        <v>0</v>
      </c>
      <c r="S202" s="183">
        <v>0</v>
      </c>
      <c r="T202" s="184">
        <f>S202*H202</f>
        <v>0</v>
      </c>
      <c r="AR202" s="23" t="s">
        <v>84</v>
      </c>
      <c r="AT202" s="23" t="s">
        <v>130</v>
      </c>
      <c r="AU202" s="23" t="s">
        <v>78</v>
      </c>
      <c r="AY202" s="23" t="s">
        <v>127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23" t="s">
        <v>74</v>
      </c>
      <c r="BK202" s="185">
        <f>ROUND(I202*H202,2)</f>
        <v>0</v>
      </c>
      <c r="BL202" s="23" t="s">
        <v>84</v>
      </c>
      <c r="BM202" s="23" t="s">
        <v>1154</v>
      </c>
    </row>
    <row r="203" spans="2:65" s="1" customFormat="1" ht="22.5" customHeight="1">
      <c r="B203" s="173"/>
      <c r="C203" s="174" t="s">
        <v>567</v>
      </c>
      <c r="D203" s="174" t="s">
        <v>130</v>
      </c>
      <c r="E203" s="175" t="s">
        <v>1034</v>
      </c>
      <c r="F203" s="176" t="s">
        <v>1035</v>
      </c>
      <c r="G203" s="177" t="s">
        <v>423</v>
      </c>
      <c r="H203" s="178">
        <v>56.612000000000002</v>
      </c>
      <c r="I203" s="179"/>
      <c r="J203" s="180">
        <f>ROUND(I203*H203,2)</f>
        <v>0</v>
      </c>
      <c r="K203" s="176" t="s">
        <v>134</v>
      </c>
      <c r="L203" s="40"/>
      <c r="M203" s="181" t="s">
        <v>5</v>
      </c>
      <c r="N203" s="182" t="s">
        <v>40</v>
      </c>
      <c r="O203" s="41"/>
      <c r="P203" s="183">
        <f>O203*H203</f>
        <v>0</v>
      </c>
      <c r="Q203" s="183">
        <v>0</v>
      </c>
      <c r="R203" s="183">
        <f>Q203*H203</f>
        <v>0</v>
      </c>
      <c r="S203" s="183">
        <v>0</v>
      </c>
      <c r="T203" s="184">
        <f>S203*H203</f>
        <v>0</v>
      </c>
      <c r="AR203" s="23" t="s">
        <v>84</v>
      </c>
      <c r="AT203" s="23" t="s">
        <v>130</v>
      </c>
      <c r="AU203" s="23" t="s">
        <v>78</v>
      </c>
      <c r="AY203" s="23" t="s">
        <v>127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23" t="s">
        <v>74</v>
      </c>
      <c r="BK203" s="185">
        <f>ROUND(I203*H203,2)</f>
        <v>0</v>
      </c>
      <c r="BL203" s="23" t="s">
        <v>84</v>
      </c>
      <c r="BM203" s="23" t="s">
        <v>1155</v>
      </c>
    </row>
    <row r="204" spans="2:65" s="1" customFormat="1" ht="22.5" customHeight="1">
      <c r="B204" s="173"/>
      <c r="C204" s="174" t="s">
        <v>573</v>
      </c>
      <c r="D204" s="174" t="s">
        <v>130</v>
      </c>
      <c r="E204" s="175" t="s">
        <v>1156</v>
      </c>
      <c r="F204" s="176" t="s">
        <v>1157</v>
      </c>
      <c r="G204" s="177" t="s">
        <v>423</v>
      </c>
      <c r="H204" s="178">
        <v>8.9049999999999994</v>
      </c>
      <c r="I204" s="179"/>
      <c r="J204" s="180">
        <f>ROUND(I204*H204,2)</f>
        <v>0</v>
      </c>
      <c r="K204" s="176" t="s">
        <v>134</v>
      </c>
      <c r="L204" s="40"/>
      <c r="M204" s="181" t="s">
        <v>5</v>
      </c>
      <c r="N204" s="182" t="s">
        <v>40</v>
      </c>
      <c r="O204" s="41"/>
      <c r="P204" s="183">
        <f>O204*H204</f>
        <v>0</v>
      </c>
      <c r="Q204" s="183">
        <v>0</v>
      </c>
      <c r="R204" s="183">
        <f>Q204*H204</f>
        <v>0</v>
      </c>
      <c r="S204" s="183">
        <v>0</v>
      </c>
      <c r="T204" s="184">
        <f>S204*H204</f>
        <v>0</v>
      </c>
      <c r="AR204" s="23" t="s">
        <v>84</v>
      </c>
      <c r="AT204" s="23" t="s">
        <v>130</v>
      </c>
      <c r="AU204" s="23" t="s">
        <v>78</v>
      </c>
      <c r="AY204" s="23" t="s">
        <v>127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23" t="s">
        <v>74</v>
      </c>
      <c r="BK204" s="185">
        <f>ROUND(I204*H204,2)</f>
        <v>0</v>
      </c>
      <c r="BL204" s="23" t="s">
        <v>84</v>
      </c>
      <c r="BM204" s="23" t="s">
        <v>1158</v>
      </c>
    </row>
    <row r="205" spans="2:65" s="10" customFormat="1" ht="29.85" customHeight="1">
      <c r="B205" s="159"/>
      <c r="D205" s="170" t="s">
        <v>68</v>
      </c>
      <c r="E205" s="171" t="s">
        <v>1037</v>
      </c>
      <c r="F205" s="171" t="s">
        <v>1038</v>
      </c>
      <c r="I205" s="162"/>
      <c r="J205" s="172">
        <f>BK205</f>
        <v>0</v>
      </c>
      <c r="L205" s="159"/>
      <c r="M205" s="164"/>
      <c r="N205" s="165"/>
      <c r="O205" s="165"/>
      <c r="P205" s="166">
        <f>P206</f>
        <v>0</v>
      </c>
      <c r="Q205" s="165"/>
      <c r="R205" s="166">
        <f>R206</f>
        <v>0</v>
      </c>
      <c r="S205" s="165"/>
      <c r="T205" s="167">
        <f>T206</f>
        <v>0</v>
      </c>
      <c r="AR205" s="160" t="s">
        <v>74</v>
      </c>
      <c r="AT205" s="168" t="s">
        <v>68</v>
      </c>
      <c r="AU205" s="168" t="s">
        <v>74</v>
      </c>
      <c r="AY205" s="160" t="s">
        <v>127</v>
      </c>
      <c r="BK205" s="169">
        <f>BK206</f>
        <v>0</v>
      </c>
    </row>
    <row r="206" spans="2:65" s="1" customFormat="1" ht="31.5" customHeight="1">
      <c r="B206" s="173"/>
      <c r="C206" s="174" t="s">
        <v>584</v>
      </c>
      <c r="D206" s="174" t="s">
        <v>130</v>
      </c>
      <c r="E206" s="175" t="s">
        <v>1040</v>
      </c>
      <c r="F206" s="176" t="s">
        <v>1041</v>
      </c>
      <c r="G206" s="177" t="s">
        <v>423</v>
      </c>
      <c r="H206" s="178">
        <v>3.496</v>
      </c>
      <c r="I206" s="179"/>
      <c r="J206" s="180">
        <f>ROUND(I206*H206,2)</f>
        <v>0</v>
      </c>
      <c r="K206" s="176" t="s">
        <v>134</v>
      </c>
      <c r="L206" s="40"/>
      <c r="M206" s="181" t="s">
        <v>5</v>
      </c>
      <c r="N206" s="236" t="s">
        <v>40</v>
      </c>
      <c r="O206" s="237"/>
      <c r="P206" s="238">
        <f>O206*H206</f>
        <v>0</v>
      </c>
      <c r="Q206" s="238">
        <v>0</v>
      </c>
      <c r="R206" s="238">
        <f>Q206*H206</f>
        <v>0</v>
      </c>
      <c r="S206" s="238">
        <v>0</v>
      </c>
      <c r="T206" s="239">
        <f>S206*H206</f>
        <v>0</v>
      </c>
      <c r="AR206" s="23" t="s">
        <v>84</v>
      </c>
      <c r="AT206" s="23" t="s">
        <v>130</v>
      </c>
      <c r="AU206" s="23" t="s">
        <v>78</v>
      </c>
      <c r="AY206" s="23" t="s">
        <v>127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23" t="s">
        <v>74</v>
      </c>
      <c r="BK206" s="185">
        <f>ROUND(I206*H206,2)</f>
        <v>0</v>
      </c>
      <c r="BL206" s="23" t="s">
        <v>84</v>
      </c>
      <c r="BM206" s="23" t="s">
        <v>1159</v>
      </c>
    </row>
    <row r="207" spans="2:65" s="1" customFormat="1" ht="6.9" customHeight="1">
      <c r="B207" s="55"/>
      <c r="C207" s="56"/>
      <c r="D207" s="56"/>
      <c r="E207" s="56"/>
      <c r="F207" s="56"/>
      <c r="G207" s="56"/>
      <c r="H207" s="56"/>
      <c r="I207" s="126"/>
      <c r="J207" s="56"/>
      <c r="K207" s="56"/>
      <c r="L207" s="40"/>
    </row>
  </sheetData>
  <autoFilter ref="C82:K206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5"/>
  <sheetViews>
    <sheetView showGridLines="0" topLeftCell="B1" workbookViewId="0">
      <pane ySplit="1" topLeftCell="A2" activePane="bottomLeft" state="frozen"/>
      <selection pane="bottomLeft" activeCell="K172" sqref="K172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8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93</v>
      </c>
      <c r="G1" s="359" t="s">
        <v>94</v>
      </c>
      <c r="H1" s="359"/>
      <c r="I1" s="102"/>
      <c r="J1" s="101" t="s">
        <v>95</v>
      </c>
      <c r="K1" s="100" t="s">
        <v>96</v>
      </c>
      <c r="L1" s="101" t="s">
        <v>97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86</v>
      </c>
    </row>
    <row r="3" spans="1:70" ht="6.9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78</v>
      </c>
    </row>
    <row r="4" spans="1:70" ht="36.9" customHeight="1">
      <c r="B4" s="27"/>
      <c r="C4" s="28"/>
      <c r="D4" s="29" t="s">
        <v>98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3.2">
      <c r="B6" s="27"/>
      <c r="C6" s="28"/>
      <c r="D6" s="36" t="s">
        <v>18</v>
      </c>
      <c r="E6" s="28"/>
      <c r="F6" s="28"/>
      <c r="G6" s="28"/>
      <c r="H6" s="28"/>
      <c r="I6" s="104"/>
      <c r="J6" s="28"/>
      <c r="K6" s="30"/>
    </row>
    <row r="7" spans="1:70" ht="22.5" customHeight="1">
      <c r="B7" s="27"/>
      <c r="C7" s="28"/>
      <c r="D7" s="28"/>
      <c r="E7" s="360" t="str">
        <f>'Rekapitulace stavby'!K6</f>
        <v>Modernizace silnice II-311 Nepomuky Horní Čermná</v>
      </c>
      <c r="F7" s="361"/>
      <c r="G7" s="361"/>
      <c r="H7" s="361"/>
      <c r="I7" s="104"/>
      <c r="J7" s="28"/>
      <c r="K7" s="30"/>
    </row>
    <row r="8" spans="1:70" s="1" customFormat="1" ht="13.2">
      <c r="B8" s="40"/>
      <c r="C8" s="41"/>
      <c r="D8" s="36" t="s">
        <v>99</v>
      </c>
      <c r="E8" s="41"/>
      <c r="F8" s="41"/>
      <c r="G8" s="41"/>
      <c r="H8" s="41"/>
      <c r="I8" s="105"/>
      <c r="J8" s="41"/>
      <c r="K8" s="44"/>
    </row>
    <row r="9" spans="1:70" s="1" customFormat="1" ht="36.9" customHeight="1">
      <c r="B9" s="40"/>
      <c r="C9" s="41"/>
      <c r="D9" s="41"/>
      <c r="E9" s="362" t="s">
        <v>1160</v>
      </c>
      <c r="F9" s="363"/>
      <c r="G9" s="363"/>
      <c r="H9" s="363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>
      <c r="B11" s="40"/>
      <c r="C11" s="41"/>
      <c r="D11" s="36" t="s">
        <v>20</v>
      </c>
      <c r="E11" s="41"/>
      <c r="F11" s="34" t="s">
        <v>5</v>
      </c>
      <c r="G11" s="41"/>
      <c r="H11" s="41"/>
      <c r="I11" s="106" t="s">
        <v>21</v>
      </c>
      <c r="J11" s="34" t="s">
        <v>5</v>
      </c>
      <c r="K11" s="44"/>
    </row>
    <row r="12" spans="1:70" s="1" customFormat="1" ht="14.4" customHeight="1">
      <c r="B12" s="40"/>
      <c r="C12" s="41"/>
      <c r="D12" s="36" t="s">
        <v>22</v>
      </c>
      <c r="E12" s="41"/>
      <c r="F12" s="34" t="s">
        <v>23</v>
      </c>
      <c r="G12" s="41"/>
      <c r="H12" s="41"/>
      <c r="I12" s="106" t="s">
        <v>24</v>
      </c>
      <c r="J12" s="107" t="str">
        <f>'Rekapitulace stavby'!AN8</f>
        <v>12. 7. 2017</v>
      </c>
      <c r="K12" s="44"/>
    </row>
    <row r="13" spans="1:70" s="1" customFormat="1" ht="10.8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>
      <c r="B14" s="40"/>
      <c r="C14" s="41"/>
      <c r="D14" s="36" t="s">
        <v>26</v>
      </c>
      <c r="E14" s="41"/>
      <c r="F14" s="41"/>
      <c r="G14" s="41"/>
      <c r="H14" s="41"/>
      <c r="I14" s="106" t="s">
        <v>27</v>
      </c>
      <c r="J14" s="34" t="s">
        <v>5</v>
      </c>
      <c r="K14" s="44"/>
    </row>
    <row r="15" spans="1:70" s="1" customFormat="1" ht="18" customHeight="1">
      <c r="B15" s="40"/>
      <c r="C15" s="41"/>
      <c r="D15" s="41"/>
      <c r="E15" s="34" t="s">
        <v>28</v>
      </c>
      <c r="F15" s="41"/>
      <c r="G15" s="41"/>
      <c r="H15" s="41"/>
      <c r="I15" s="106" t="s">
        <v>29</v>
      </c>
      <c r="J15" s="34" t="s">
        <v>5</v>
      </c>
      <c r="K15" s="44"/>
    </row>
    <row r="16" spans="1:70" s="1" customFormat="1" ht="6.9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>
      <c r="B17" s="40"/>
      <c r="C17" s="41"/>
      <c r="D17" s="36" t="s">
        <v>30</v>
      </c>
      <c r="E17" s="41"/>
      <c r="F17" s="41"/>
      <c r="G17" s="41"/>
      <c r="H17" s="41"/>
      <c r="I17" s="106" t="s">
        <v>27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>Ing.Martin Krejčí</v>
      </c>
      <c r="F18" s="41"/>
      <c r="G18" s="41"/>
      <c r="H18" s="41"/>
      <c r="I18" s="106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>
      <c r="B20" s="40"/>
      <c r="C20" s="41"/>
      <c r="D20" s="36" t="s">
        <v>31</v>
      </c>
      <c r="E20" s="41"/>
      <c r="F20" s="41"/>
      <c r="G20" s="41"/>
      <c r="H20" s="41"/>
      <c r="I20" s="106" t="s">
        <v>27</v>
      </c>
      <c r="J20" s="34" t="s">
        <v>5</v>
      </c>
      <c r="K20" s="44"/>
    </row>
    <row r="21" spans="2:11" s="1" customFormat="1" ht="18" customHeight="1">
      <c r="B21" s="40"/>
      <c r="C21" s="41"/>
      <c r="D21" s="41"/>
      <c r="E21" s="34" t="s">
        <v>32</v>
      </c>
      <c r="F21" s="41"/>
      <c r="G21" s="41"/>
      <c r="H21" s="41"/>
      <c r="I21" s="106" t="s">
        <v>29</v>
      </c>
      <c r="J21" s="34" t="s">
        <v>5</v>
      </c>
      <c r="K21" s="44"/>
    </row>
    <row r="22" spans="2:11" s="1" customFormat="1" ht="6.9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>
      <c r="B23" s="40"/>
      <c r="C23" s="41"/>
      <c r="D23" s="36" t="s">
        <v>34</v>
      </c>
      <c r="E23" s="41"/>
      <c r="F23" s="41"/>
      <c r="G23" s="41"/>
      <c r="H23" s="41"/>
      <c r="I23" s="105"/>
      <c r="J23" s="41"/>
      <c r="K23" s="44"/>
    </row>
    <row r="24" spans="2:11" s="6" customFormat="1" ht="22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35</v>
      </c>
      <c r="E27" s="41"/>
      <c r="F27" s="41"/>
      <c r="G27" s="41"/>
      <c r="H27" s="41"/>
      <c r="I27" s="105"/>
      <c r="J27" s="115">
        <f>ROUND(J85,2)</f>
        <v>0</v>
      </c>
      <c r="K27" s="44"/>
    </row>
    <row r="28" spans="2:11" s="1" customFormat="1" ht="6.9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>
      <c r="B29" s="40"/>
      <c r="C29" s="41"/>
      <c r="D29" s="41"/>
      <c r="E29" s="41"/>
      <c r="F29" s="45" t="s">
        <v>37</v>
      </c>
      <c r="G29" s="41"/>
      <c r="H29" s="41"/>
      <c r="I29" s="116" t="s">
        <v>36</v>
      </c>
      <c r="J29" s="45" t="s">
        <v>38</v>
      </c>
      <c r="K29" s="44"/>
    </row>
    <row r="30" spans="2:11" s="1" customFormat="1" ht="14.4" customHeight="1">
      <c r="B30" s="40"/>
      <c r="C30" s="41"/>
      <c r="D30" s="48" t="s">
        <v>39</v>
      </c>
      <c r="E30" s="48" t="s">
        <v>40</v>
      </c>
      <c r="F30" s="117">
        <f>ROUND(SUM(BE85:BE174), 2)</f>
        <v>0</v>
      </c>
      <c r="G30" s="41"/>
      <c r="H30" s="41"/>
      <c r="I30" s="118">
        <v>0.21</v>
      </c>
      <c r="J30" s="117">
        <f>ROUND(ROUND((SUM(BE85:BE174)), 2)*I30, 2)</f>
        <v>0</v>
      </c>
      <c r="K30" s="44"/>
    </row>
    <row r="31" spans="2:11" s="1" customFormat="1" ht="14.4" customHeight="1">
      <c r="B31" s="40"/>
      <c r="C31" s="41"/>
      <c r="D31" s="41"/>
      <c r="E31" s="48" t="s">
        <v>41</v>
      </c>
      <c r="F31" s="117">
        <f>ROUND(SUM(BF85:BF174), 2)</f>
        <v>0</v>
      </c>
      <c r="G31" s="41"/>
      <c r="H31" s="41"/>
      <c r="I31" s="118">
        <v>0.15</v>
      </c>
      <c r="J31" s="117">
        <f>ROUND(ROUND((SUM(BF85:BF174)), 2)*I31, 2)</f>
        <v>0</v>
      </c>
      <c r="K31" s="44"/>
    </row>
    <row r="32" spans="2:11" s="1" customFormat="1" ht="14.4" hidden="1" customHeight="1">
      <c r="B32" s="40"/>
      <c r="C32" s="41"/>
      <c r="D32" s="41"/>
      <c r="E32" s="48" t="s">
        <v>42</v>
      </c>
      <c r="F32" s="117">
        <f>ROUND(SUM(BG85:BG174),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>
      <c r="B33" s="40"/>
      <c r="C33" s="41"/>
      <c r="D33" s="41"/>
      <c r="E33" s="48" t="s">
        <v>43</v>
      </c>
      <c r="F33" s="117">
        <f>ROUND(SUM(BH85:BH174),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>
      <c r="B34" s="40"/>
      <c r="C34" s="41"/>
      <c r="D34" s="41"/>
      <c r="E34" s="48" t="s">
        <v>44</v>
      </c>
      <c r="F34" s="117">
        <f>ROUND(SUM(BI85:BI174),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45</v>
      </c>
      <c r="E36" s="70"/>
      <c r="F36" s="70"/>
      <c r="G36" s="121" t="s">
        <v>46</v>
      </c>
      <c r="H36" s="122" t="s">
        <v>47</v>
      </c>
      <c r="I36" s="123"/>
      <c r="J36" s="124">
        <f>SUM(J27:J34)</f>
        <v>0</v>
      </c>
      <c r="K36" s="125"/>
    </row>
    <row r="37" spans="2:11" s="1" customFormat="1" ht="14.4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" customHeight="1">
      <c r="B42" s="40"/>
      <c r="C42" s="29" t="s">
        <v>101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>
      <c r="B44" s="40"/>
      <c r="C44" s="36" t="s">
        <v>18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22.5" customHeight="1">
      <c r="B45" s="40"/>
      <c r="C45" s="41"/>
      <c r="D45" s="41"/>
      <c r="E45" s="360" t="str">
        <f>E7</f>
        <v>Modernizace silnice II-311 Nepomuky Horní Čermná</v>
      </c>
      <c r="F45" s="361"/>
      <c r="G45" s="361"/>
      <c r="H45" s="361"/>
      <c r="I45" s="105"/>
      <c r="J45" s="41"/>
      <c r="K45" s="44"/>
    </row>
    <row r="46" spans="2:11" s="1" customFormat="1" ht="14.4" customHeight="1">
      <c r="B46" s="40"/>
      <c r="C46" s="36" t="s">
        <v>99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23.25" customHeight="1">
      <c r="B47" s="40"/>
      <c r="C47" s="41"/>
      <c r="D47" s="41"/>
      <c r="E47" s="362" t="str">
        <f>E9</f>
        <v>4 - SO 201 Opěrná zeď-aktivity hlavní</v>
      </c>
      <c r="F47" s="363"/>
      <c r="G47" s="363"/>
      <c r="H47" s="363"/>
      <c r="I47" s="105"/>
      <c r="J47" s="41"/>
      <c r="K47" s="44"/>
    </row>
    <row r="48" spans="2:11" s="1" customFormat="1" ht="6.9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22</v>
      </c>
      <c r="D49" s="41"/>
      <c r="E49" s="41"/>
      <c r="F49" s="34" t="str">
        <f>F12</f>
        <v xml:space="preserve"> </v>
      </c>
      <c r="G49" s="41"/>
      <c r="H49" s="41"/>
      <c r="I49" s="106" t="s">
        <v>24</v>
      </c>
      <c r="J49" s="107" t="str">
        <f>IF(J12="","",J12)</f>
        <v>12. 7. 2017</v>
      </c>
      <c r="K49" s="44"/>
    </row>
    <row r="50" spans="2:47" s="1" customFormat="1" ht="6.9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3.2">
      <c r="B51" s="40"/>
      <c r="C51" s="36" t="s">
        <v>26</v>
      </c>
      <c r="D51" s="41"/>
      <c r="E51" s="41"/>
      <c r="F51" s="34" t="str">
        <f>E15</f>
        <v>Pardubický kraj Komenského náměstí 125,Pardubice</v>
      </c>
      <c r="G51" s="41"/>
      <c r="H51" s="41"/>
      <c r="I51" s="106" t="s">
        <v>31</v>
      </c>
      <c r="J51" s="34" t="str">
        <f>E21</f>
        <v>HaskoningDHV Czech Republic,spol.s.r.o.,</v>
      </c>
      <c r="K51" s="44"/>
    </row>
    <row r="52" spans="2:47" s="1" customFormat="1" ht="14.4" customHeight="1">
      <c r="B52" s="40"/>
      <c r="C52" s="36" t="s">
        <v>30</v>
      </c>
      <c r="D52" s="41"/>
      <c r="E52" s="41"/>
      <c r="F52" s="34" t="str">
        <f>IF(E18="","",E18)</f>
        <v>Ing.Martin Krejčí</v>
      </c>
      <c r="G52" s="41"/>
      <c r="H52" s="41"/>
      <c r="I52" s="105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102</v>
      </c>
      <c r="D54" s="119"/>
      <c r="E54" s="119"/>
      <c r="F54" s="119"/>
      <c r="G54" s="119"/>
      <c r="H54" s="119"/>
      <c r="I54" s="130"/>
      <c r="J54" s="131" t="s">
        <v>103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104</v>
      </c>
      <c r="D56" s="41"/>
      <c r="E56" s="41"/>
      <c r="F56" s="41"/>
      <c r="G56" s="41"/>
      <c r="H56" s="41"/>
      <c r="I56" s="105"/>
      <c r="J56" s="115">
        <f>J85</f>
        <v>0</v>
      </c>
      <c r="K56" s="44"/>
      <c r="AU56" s="23" t="s">
        <v>105</v>
      </c>
    </row>
    <row r="57" spans="2:47" s="7" customFormat="1" ht="24.9" customHeight="1">
      <c r="B57" s="134"/>
      <c r="C57" s="135"/>
      <c r="D57" s="136" t="s">
        <v>287</v>
      </c>
      <c r="E57" s="137"/>
      <c r="F57" s="137"/>
      <c r="G57" s="137"/>
      <c r="H57" s="137"/>
      <c r="I57" s="138"/>
      <c r="J57" s="139">
        <f>J86</f>
        <v>0</v>
      </c>
      <c r="K57" s="140"/>
    </row>
    <row r="58" spans="2:47" s="8" customFormat="1" ht="19.95" customHeight="1">
      <c r="B58" s="141"/>
      <c r="C58" s="142"/>
      <c r="D58" s="143" t="s">
        <v>288</v>
      </c>
      <c r="E58" s="144"/>
      <c r="F58" s="144"/>
      <c r="G58" s="144"/>
      <c r="H58" s="144"/>
      <c r="I58" s="145"/>
      <c r="J58" s="146">
        <f>J87</f>
        <v>0</v>
      </c>
      <c r="K58" s="147"/>
    </row>
    <row r="59" spans="2:47" s="8" customFormat="1" ht="19.95" customHeight="1">
      <c r="B59" s="141"/>
      <c r="C59" s="142"/>
      <c r="D59" s="143" t="s">
        <v>289</v>
      </c>
      <c r="E59" s="144"/>
      <c r="F59" s="144"/>
      <c r="G59" s="144"/>
      <c r="H59" s="144"/>
      <c r="I59" s="145"/>
      <c r="J59" s="146">
        <f>J105</f>
        <v>0</v>
      </c>
      <c r="K59" s="147"/>
    </row>
    <row r="60" spans="2:47" s="8" customFormat="1" ht="19.95" customHeight="1">
      <c r="B60" s="141"/>
      <c r="C60" s="142"/>
      <c r="D60" s="143" t="s">
        <v>1161</v>
      </c>
      <c r="E60" s="144"/>
      <c r="F60" s="144"/>
      <c r="G60" s="144"/>
      <c r="H60" s="144"/>
      <c r="I60" s="145"/>
      <c r="J60" s="146">
        <f>J128</f>
        <v>0</v>
      </c>
      <c r="K60" s="147"/>
    </row>
    <row r="61" spans="2:47" s="8" customFormat="1" ht="19.95" customHeight="1">
      <c r="B61" s="141"/>
      <c r="C61" s="142"/>
      <c r="D61" s="143" t="s">
        <v>290</v>
      </c>
      <c r="E61" s="144"/>
      <c r="F61" s="144"/>
      <c r="G61" s="144"/>
      <c r="H61" s="144"/>
      <c r="I61" s="145"/>
      <c r="J61" s="146">
        <f>J152</f>
        <v>0</v>
      </c>
      <c r="K61" s="147"/>
    </row>
    <row r="62" spans="2:47" s="8" customFormat="1" ht="19.95" customHeight="1">
      <c r="B62" s="141"/>
      <c r="C62" s="142"/>
      <c r="D62" s="143" t="s">
        <v>293</v>
      </c>
      <c r="E62" s="144"/>
      <c r="F62" s="144"/>
      <c r="G62" s="144"/>
      <c r="H62" s="144"/>
      <c r="I62" s="145"/>
      <c r="J62" s="146">
        <f>J156</f>
        <v>0</v>
      </c>
      <c r="K62" s="147"/>
    </row>
    <row r="63" spans="2:47" s="8" customFormat="1" ht="19.95" customHeight="1">
      <c r="B63" s="141"/>
      <c r="C63" s="142"/>
      <c r="D63" s="143" t="s">
        <v>295</v>
      </c>
      <c r="E63" s="144"/>
      <c r="F63" s="144"/>
      <c r="G63" s="144"/>
      <c r="H63" s="144"/>
      <c r="I63" s="145"/>
      <c r="J63" s="146">
        <f>J166</f>
        <v>0</v>
      </c>
      <c r="K63" s="147"/>
    </row>
    <row r="64" spans="2:47" s="7" customFormat="1" ht="24.9" customHeight="1">
      <c r="B64" s="134"/>
      <c r="C64" s="135"/>
      <c r="D64" s="136" t="s">
        <v>1162</v>
      </c>
      <c r="E64" s="137"/>
      <c r="F64" s="137"/>
      <c r="G64" s="137"/>
      <c r="H64" s="137"/>
      <c r="I64" s="138"/>
      <c r="J64" s="139">
        <f>J168</f>
        <v>0</v>
      </c>
      <c r="K64" s="140"/>
    </row>
    <row r="65" spans="2:12" s="8" customFormat="1" ht="19.95" customHeight="1">
      <c r="B65" s="141"/>
      <c r="C65" s="142"/>
      <c r="D65" s="143" t="s">
        <v>1163</v>
      </c>
      <c r="E65" s="144"/>
      <c r="F65" s="144"/>
      <c r="G65" s="144"/>
      <c r="H65" s="144"/>
      <c r="I65" s="145"/>
      <c r="J65" s="146">
        <f>J169</f>
        <v>0</v>
      </c>
      <c r="K65" s="147"/>
    </row>
    <row r="66" spans="2:12" s="1" customFormat="1" ht="21.75" customHeight="1">
      <c r="B66" s="40"/>
      <c r="C66" s="41"/>
      <c r="D66" s="41"/>
      <c r="E66" s="41"/>
      <c r="F66" s="41"/>
      <c r="G66" s="41"/>
      <c r="H66" s="41"/>
      <c r="I66" s="105"/>
      <c r="J66" s="41"/>
      <c r="K66" s="44"/>
    </row>
    <row r="67" spans="2:12" s="1" customFormat="1" ht="6.9" customHeight="1">
      <c r="B67" s="55"/>
      <c r="C67" s="56"/>
      <c r="D67" s="56"/>
      <c r="E67" s="56"/>
      <c r="F67" s="56"/>
      <c r="G67" s="56"/>
      <c r="H67" s="56"/>
      <c r="I67" s="126"/>
      <c r="J67" s="56"/>
      <c r="K67" s="57"/>
    </row>
    <row r="71" spans="2:12" s="1" customFormat="1" ht="6.9" customHeight="1">
      <c r="B71" s="58"/>
      <c r="C71" s="59"/>
      <c r="D71" s="59"/>
      <c r="E71" s="59"/>
      <c r="F71" s="59"/>
      <c r="G71" s="59"/>
      <c r="H71" s="59"/>
      <c r="I71" s="127"/>
      <c r="J71" s="59"/>
      <c r="K71" s="59"/>
      <c r="L71" s="40"/>
    </row>
    <row r="72" spans="2:12" s="1" customFormat="1" ht="36.9" customHeight="1">
      <c r="B72" s="40"/>
      <c r="C72" s="60" t="s">
        <v>111</v>
      </c>
      <c r="L72" s="40"/>
    </row>
    <row r="73" spans="2:12" s="1" customFormat="1" ht="6.9" customHeight="1">
      <c r="B73" s="40"/>
      <c r="L73" s="40"/>
    </row>
    <row r="74" spans="2:12" s="1" customFormat="1" ht="14.4" customHeight="1">
      <c r="B74" s="40"/>
      <c r="C74" s="62" t="s">
        <v>18</v>
      </c>
      <c r="L74" s="40"/>
    </row>
    <row r="75" spans="2:12" s="1" customFormat="1" ht="22.5" customHeight="1">
      <c r="B75" s="40"/>
      <c r="E75" s="356" t="str">
        <f>E7</f>
        <v>Modernizace silnice II-311 Nepomuky Horní Čermná</v>
      </c>
      <c r="F75" s="357"/>
      <c r="G75" s="357"/>
      <c r="H75" s="357"/>
      <c r="L75" s="40"/>
    </row>
    <row r="76" spans="2:12" s="1" customFormat="1" ht="14.4" customHeight="1">
      <c r="B76" s="40"/>
      <c r="C76" s="62" t="s">
        <v>99</v>
      </c>
      <c r="L76" s="40"/>
    </row>
    <row r="77" spans="2:12" s="1" customFormat="1" ht="23.25" customHeight="1">
      <c r="B77" s="40"/>
      <c r="E77" s="326" t="str">
        <f>E9</f>
        <v>4 - SO 201 Opěrná zeď-aktivity hlavní</v>
      </c>
      <c r="F77" s="358"/>
      <c r="G77" s="358"/>
      <c r="H77" s="358"/>
      <c r="L77" s="40"/>
    </row>
    <row r="78" spans="2:12" s="1" customFormat="1" ht="6.9" customHeight="1">
      <c r="B78" s="40"/>
      <c r="L78" s="40"/>
    </row>
    <row r="79" spans="2:12" s="1" customFormat="1" ht="18" customHeight="1">
      <c r="B79" s="40"/>
      <c r="C79" s="62" t="s">
        <v>22</v>
      </c>
      <c r="F79" s="148" t="str">
        <f>F12</f>
        <v xml:space="preserve"> </v>
      </c>
      <c r="I79" s="149" t="s">
        <v>24</v>
      </c>
      <c r="J79" s="66" t="str">
        <f>IF(J12="","",J12)</f>
        <v>12. 7. 2017</v>
      </c>
      <c r="L79" s="40"/>
    </row>
    <row r="80" spans="2:12" s="1" customFormat="1" ht="6.9" customHeight="1">
      <c r="B80" s="40"/>
      <c r="L80" s="40"/>
    </row>
    <row r="81" spans="2:65" s="1" customFormat="1" ht="13.2">
      <c r="B81" s="40"/>
      <c r="C81" s="62" t="s">
        <v>26</v>
      </c>
      <c r="F81" s="148" t="str">
        <f>E15</f>
        <v>Pardubický kraj Komenského náměstí 125,Pardubice</v>
      </c>
      <c r="I81" s="149" t="s">
        <v>31</v>
      </c>
      <c r="J81" s="148" t="str">
        <f>E21</f>
        <v>HaskoningDHV Czech Republic,spol.s.r.o.,</v>
      </c>
      <c r="L81" s="40"/>
    </row>
    <row r="82" spans="2:65" s="1" customFormat="1" ht="14.4" customHeight="1">
      <c r="B82" s="40"/>
      <c r="C82" s="62" t="s">
        <v>30</v>
      </c>
      <c r="F82" s="148" t="str">
        <f>IF(E18="","",E18)</f>
        <v>Ing.Martin Krejčí</v>
      </c>
      <c r="L82" s="40"/>
    </row>
    <row r="83" spans="2:65" s="1" customFormat="1" ht="10.35" customHeight="1">
      <c r="B83" s="40"/>
      <c r="L83" s="40"/>
    </row>
    <row r="84" spans="2:65" s="9" customFormat="1" ht="29.25" customHeight="1">
      <c r="B84" s="150"/>
      <c r="C84" s="151" t="s">
        <v>112</v>
      </c>
      <c r="D84" s="152" t="s">
        <v>54</v>
      </c>
      <c r="E84" s="152" t="s">
        <v>50</v>
      </c>
      <c r="F84" s="152" t="s">
        <v>113</v>
      </c>
      <c r="G84" s="152" t="s">
        <v>114</v>
      </c>
      <c r="H84" s="152" t="s">
        <v>115</v>
      </c>
      <c r="I84" s="153" t="s">
        <v>116</v>
      </c>
      <c r="J84" s="152" t="s">
        <v>103</v>
      </c>
      <c r="K84" s="154" t="s">
        <v>117</v>
      </c>
      <c r="L84" s="150"/>
      <c r="M84" s="72" t="s">
        <v>118</v>
      </c>
      <c r="N84" s="73" t="s">
        <v>39</v>
      </c>
      <c r="O84" s="73" t="s">
        <v>119</v>
      </c>
      <c r="P84" s="73" t="s">
        <v>120</v>
      </c>
      <c r="Q84" s="73" t="s">
        <v>121</v>
      </c>
      <c r="R84" s="73" t="s">
        <v>122</v>
      </c>
      <c r="S84" s="73" t="s">
        <v>123</v>
      </c>
      <c r="T84" s="74" t="s">
        <v>124</v>
      </c>
    </row>
    <row r="85" spans="2:65" s="1" customFormat="1" ht="29.25" customHeight="1">
      <c r="B85" s="40"/>
      <c r="C85" s="76" t="s">
        <v>104</v>
      </c>
      <c r="J85" s="155">
        <f>BK85</f>
        <v>0</v>
      </c>
      <c r="L85" s="40"/>
      <c r="M85" s="75"/>
      <c r="N85" s="67"/>
      <c r="O85" s="67"/>
      <c r="P85" s="156">
        <f>P86+P168</f>
        <v>0</v>
      </c>
      <c r="Q85" s="67"/>
      <c r="R85" s="156">
        <f>R86+R168</f>
        <v>199.47429592999998</v>
      </c>
      <c r="S85" s="67"/>
      <c r="T85" s="157">
        <f>T86+T168</f>
        <v>0</v>
      </c>
      <c r="AT85" s="23" t="s">
        <v>68</v>
      </c>
      <c r="AU85" s="23" t="s">
        <v>105</v>
      </c>
      <c r="BK85" s="158">
        <f>BK86+BK168</f>
        <v>0</v>
      </c>
    </row>
    <row r="86" spans="2:65" s="10" customFormat="1" ht="37.35" customHeight="1">
      <c r="B86" s="159"/>
      <c r="D86" s="160" t="s">
        <v>68</v>
      </c>
      <c r="E86" s="161" t="s">
        <v>296</v>
      </c>
      <c r="F86" s="161" t="s">
        <v>297</v>
      </c>
      <c r="I86" s="162"/>
      <c r="J86" s="163">
        <f>BK86</f>
        <v>0</v>
      </c>
      <c r="L86" s="159"/>
      <c r="M86" s="164"/>
      <c r="N86" s="165"/>
      <c r="O86" s="165"/>
      <c r="P86" s="166">
        <f>P87+P105+P128+P152+P156+P166</f>
        <v>0</v>
      </c>
      <c r="Q86" s="165"/>
      <c r="R86" s="166">
        <f>R87+R105+R128+R152+R156+R166</f>
        <v>199.47429592999998</v>
      </c>
      <c r="S86" s="165"/>
      <c r="T86" s="167">
        <f>T87+T105+T128+T152+T156+T166</f>
        <v>0</v>
      </c>
      <c r="AR86" s="160" t="s">
        <v>74</v>
      </c>
      <c r="AT86" s="168" t="s">
        <v>68</v>
      </c>
      <c r="AU86" s="168" t="s">
        <v>69</v>
      </c>
      <c r="AY86" s="160" t="s">
        <v>127</v>
      </c>
      <c r="BK86" s="169">
        <f>BK87+BK105+BK128+BK152+BK156+BK166</f>
        <v>0</v>
      </c>
    </row>
    <row r="87" spans="2:65" s="10" customFormat="1" ht="19.95" customHeight="1">
      <c r="B87" s="159"/>
      <c r="D87" s="170" t="s">
        <v>68</v>
      </c>
      <c r="E87" s="171" t="s">
        <v>74</v>
      </c>
      <c r="F87" s="171" t="s">
        <v>298</v>
      </c>
      <c r="I87" s="162"/>
      <c r="J87" s="172">
        <f>BK87</f>
        <v>0</v>
      </c>
      <c r="L87" s="159"/>
      <c r="M87" s="164"/>
      <c r="N87" s="165"/>
      <c r="O87" s="165"/>
      <c r="P87" s="166">
        <f>SUM(P88:P104)</f>
        <v>0</v>
      </c>
      <c r="Q87" s="165"/>
      <c r="R87" s="166">
        <f>SUM(R88:R104)</f>
        <v>79.191999999999993</v>
      </c>
      <c r="S87" s="165"/>
      <c r="T87" s="167">
        <f>SUM(T88:T104)</f>
        <v>0</v>
      </c>
      <c r="AR87" s="160" t="s">
        <v>74</v>
      </c>
      <c r="AT87" s="168" t="s">
        <v>68</v>
      </c>
      <c r="AU87" s="168" t="s">
        <v>74</v>
      </c>
      <c r="AY87" s="160" t="s">
        <v>127</v>
      </c>
      <c r="BK87" s="169">
        <f>SUM(BK88:BK104)</f>
        <v>0</v>
      </c>
    </row>
    <row r="88" spans="2:65" s="1" customFormat="1" ht="31.5" customHeight="1">
      <c r="B88" s="173"/>
      <c r="C88" s="174" t="s">
        <v>74</v>
      </c>
      <c r="D88" s="174" t="s">
        <v>130</v>
      </c>
      <c r="E88" s="175" t="s">
        <v>1164</v>
      </c>
      <c r="F88" s="176" t="s">
        <v>1165</v>
      </c>
      <c r="G88" s="177" t="s">
        <v>327</v>
      </c>
      <c r="H88" s="178">
        <v>40</v>
      </c>
      <c r="I88" s="179"/>
      <c r="J88" s="180">
        <f>ROUND(I88*H88,2)</f>
        <v>0</v>
      </c>
      <c r="K88" s="176" t="s">
        <v>134</v>
      </c>
      <c r="L88" s="40"/>
      <c r="M88" s="181" t="s">
        <v>5</v>
      </c>
      <c r="N88" s="182" t="s">
        <v>40</v>
      </c>
      <c r="O88" s="41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AR88" s="23" t="s">
        <v>84</v>
      </c>
      <c r="AT88" s="23" t="s">
        <v>130</v>
      </c>
      <c r="AU88" s="23" t="s">
        <v>78</v>
      </c>
      <c r="AY88" s="23" t="s">
        <v>127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23" t="s">
        <v>74</v>
      </c>
      <c r="BK88" s="185">
        <f>ROUND(I88*H88,2)</f>
        <v>0</v>
      </c>
      <c r="BL88" s="23" t="s">
        <v>84</v>
      </c>
      <c r="BM88" s="23" t="s">
        <v>1166</v>
      </c>
    </row>
    <row r="89" spans="2:65" s="1" customFormat="1" ht="31.5" customHeight="1">
      <c r="B89" s="173"/>
      <c r="C89" s="174" t="s">
        <v>78</v>
      </c>
      <c r="D89" s="174" t="s">
        <v>130</v>
      </c>
      <c r="E89" s="175" t="s">
        <v>1167</v>
      </c>
      <c r="F89" s="176" t="s">
        <v>1168</v>
      </c>
      <c r="G89" s="177" t="s">
        <v>327</v>
      </c>
      <c r="H89" s="178">
        <v>102.06</v>
      </c>
      <c r="I89" s="179"/>
      <c r="J89" s="180">
        <f>ROUND(I89*H89,2)</f>
        <v>0</v>
      </c>
      <c r="K89" s="176" t="s">
        <v>134</v>
      </c>
      <c r="L89" s="40"/>
      <c r="M89" s="181" t="s">
        <v>5</v>
      </c>
      <c r="N89" s="182" t="s">
        <v>40</v>
      </c>
      <c r="O89" s="41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AR89" s="23" t="s">
        <v>84</v>
      </c>
      <c r="AT89" s="23" t="s">
        <v>130</v>
      </c>
      <c r="AU89" s="23" t="s">
        <v>78</v>
      </c>
      <c r="AY89" s="23" t="s">
        <v>127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23" t="s">
        <v>74</v>
      </c>
      <c r="BK89" s="185">
        <f>ROUND(I89*H89,2)</f>
        <v>0</v>
      </c>
      <c r="BL89" s="23" t="s">
        <v>84</v>
      </c>
      <c r="BM89" s="23" t="s">
        <v>1169</v>
      </c>
    </row>
    <row r="90" spans="2:65" s="11" customFormat="1">
      <c r="B90" s="186"/>
      <c r="D90" s="187" t="s">
        <v>137</v>
      </c>
      <c r="E90" s="188" t="s">
        <v>5</v>
      </c>
      <c r="F90" s="189" t="s">
        <v>1170</v>
      </c>
      <c r="H90" s="190" t="s">
        <v>5</v>
      </c>
      <c r="I90" s="191"/>
      <c r="L90" s="186"/>
      <c r="M90" s="192"/>
      <c r="N90" s="193"/>
      <c r="O90" s="193"/>
      <c r="P90" s="193"/>
      <c r="Q90" s="193"/>
      <c r="R90" s="193"/>
      <c r="S90" s="193"/>
      <c r="T90" s="194"/>
      <c r="AT90" s="190" t="s">
        <v>137</v>
      </c>
      <c r="AU90" s="190" t="s">
        <v>78</v>
      </c>
      <c r="AV90" s="11" t="s">
        <v>74</v>
      </c>
      <c r="AW90" s="11" t="s">
        <v>33</v>
      </c>
      <c r="AX90" s="11" t="s">
        <v>69</v>
      </c>
      <c r="AY90" s="190" t="s">
        <v>127</v>
      </c>
    </row>
    <row r="91" spans="2:65" s="12" customFormat="1">
      <c r="B91" s="195"/>
      <c r="D91" s="187" t="s">
        <v>137</v>
      </c>
      <c r="E91" s="196" t="s">
        <v>5</v>
      </c>
      <c r="F91" s="197" t="s">
        <v>1171</v>
      </c>
      <c r="H91" s="198">
        <v>102.06</v>
      </c>
      <c r="I91" s="199"/>
      <c r="L91" s="195"/>
      <c r="M91" s="200"/>
      <c r="N91" s="201"/>
      <c r="O91" s="201"/>
      <c r="P91" s="201"/>
      <c r="Q91" s="201"/>
      <c r="R91" s="201"/>
      <c r="S91" s="201"/>
      <c r="T91" s="202"/>
      <c r="AT91" s="196" t="s">
        <v>137</v>
      </c>
      <c r="AU91" s="196" t="s">
        <v>78</v>
      </c>
      <c r="AV91" s="12" t="s">
        <v>78</v>
      </c>
      <c r="AW91" s="12" t="s">
        <v>33</v>
      </c>
      <c r="AX91" s="12" t="s">
        <v>69</v>
      </c>
      <c r="AY91" s="196" t="s">
        <v>127</v>
      </c>
    </row>
    <row r="92" spans="2:65" s="13" customFormat="1">
      <c r="B92" s="203"/>
      <c r="D92" s="204" t="s">
        <v>137</v>
      </c>
      <c r="E92" s="205" t="s">
        <v>5</v>
      </c>
      <c r="F92" s="206" t="s">
        <v>141</v>
      </c>
      <c r="H92" s="207">
        <v>102.06</v>
      </c>
      <c r="I92" s="208"/>
      <c r="L92" s="203"/>
      <c r="M92" s="209"/>
      <c r="N92" s="210"/>
      <c r="O92" s="210"/>
      <c r="P92" s="210"/>
      <c r="Q92" s="210"/>
      <c r="R92" s="210"/>
      <c r="S92" s="210"/>
      <c r="T92" s="211"/>
      <c r="AT92" s="212" t="s">
        <v>137</v>
      </c>
      <c r="AU92" s="212" t="s">
        <v>78</v>
      </c>
      <c r="AV92" s="13" t="s">
        <v>84</v>
      </c>
      <c r="AW92" s="13" t="s">
        <v>33</v>
      </c>
      <c r="AX92" s="13" t="s">
        <v>74</v>
      </c>
      <c r="AY92" s="212" t="s">
        <v>127</v>
      </c>
    </row>
    <row r="93" spans="2:65" s="1" customFormat="1" ht="44.25" customHeight="1">
      <c r="B93" s="173"/>
      <c r="C93" s="174" t="s">
        <v>81</v>
      </c>
      <c r="D93" s="174" t="s">
        <v>130</v>
      </c>
      <c r="E93" s="175" t="s">
        <v>407</v>
      </c>
      <c r="F93" s="176" t="s">
        <v>408</v>
      </c>
      <c r="G93" s="177" t="s">
        <v>327</v>
      </c>
      <c r="H93" s="178">
        <v>102.06</v>
      </c>
      <c r="I93" s="179"/>
      <c r="J93" s="180">
        <f>ROUND(I93*H93,2)</f>
        <v>0</v>
      </c>
      <c r="K93" s="176" t="s">
        <v>134</v>
      </c>
      <c r="L93" s="40"/>
      <c r="M93" s="181" t="s">
        <v>5</v>
      </c>
      <c r="N93" s="182" t="s">
        <v>40</v>
      </c>
      <c r="O93" s="41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AR93" s="23" t="s">
        <v>84</v>
      </c>
      <c r="AT93" s="23" t="s">
        <v>130</v>
      </c>
      <c r="AU93" s="23" t="s">
        <v>78</v>
      </c>
      <c r="AY93" s="23" t="s">
        <v>127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23" t="s">
        <v>74</v>
      </c>
      <c r="BK93" s="185">
        <f>ROUND(I93*H93,2)</f>
        <v>0</v>
      </c>
      <c r="BL93" s="23" t="s">
        <v>84</v>
      </c>
      <c r="BM93" s="23" t="s">
        <v>1172</v>
      </c>
    </row>
    <row r="94" spans="2:65" s="1" customFormat="1" ht="22.5" customHeight="1">
      <c r="B94" s="173"/>
      <c r="C94" s="174" t="s">
        <v>84</v>
      </c>
      <c r="D94" s="174" t="s">
        <v>130</v>
      </c>
      <c r="E94" s="175" t="s">
        <v>416</v>
      </c>
      <c r="F94" s="176" t="s">
        <v>417</v>
      </c>
      <c r="G94" s="177" t="s">
        <v>327</v>
      </c>
      <c r="H94" s="178">
        <v>102.06</v>
      </c>
      <c r="I94" s="179"/>
      <c r="J94" s="180">
        <f>ROUND(I94*H94,2)</f>
        <v>0</v>
      </c>
      <c r="K94" s="176" t="s">
        <v>134</v>
      </c>
      <c r="L94" s="40"/>
      <c r="M94" s="181" t="s">
        <v>5</v>
      </c>
      <c r="N94" s="182" t="s">
        <v>40</v>
      </c>
      <c r="O94" s="41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AR94" s="23" t="s">
        <v>84</v>
      </c>
      <c r="AT94" s="23" t="s">
        <v>130</v>
      </c>
      <c r="AU94" s="23" t="s">
        <v>78</v>
      </c>
      <c r="AY94" s="23" t="s">
        <v>127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23" t="s">
        <v>74</v>
      </c>
      <c r="BK94" s="185">
        <f>ROUND(I94*H94,2)</f>
        <v>0</v>
      </c>
      <c r="BL94" s="23" t="s">
        <v>84</v>
      </c>
      <c r="BM94" s="23" t="s">
        <v>1173</v>
      </c>
    </row>
    <row r="95" spans="2:65" s="1" customFormat="1" ht="22.5" customHeight="1">
      <c r="B95" s="173"/>
      <c r="C95" s="174" t="s">
        <v>87</v>
      </c>
      <c r="D95" s="174" t="s">
        <v>130</v>
      </c>
      <c r="E95" s="175" t="s">
        <v>421</v>
      </c>
      <c r="F95" s="176" t="s">
        <v>422</v>
      </c>
      <c r="G95" s="177" t="s">
        <v>423</v>
      </c>
      <c r="H95" s="178">
        <v>153.09</v>
      </c>
      <c r="I95" s="179"/>
      <c r="J95" s="180">
        <f>ROUND(I95*H95,2)</f>
        <v>0</v>
      </c>
      <c r="K95" s="176" t="s">
        <v>134</v>
      </c>
      <c r="L95" s="40"/>
      <c r="M95" s="181" t="s">
        <v>5</v>
      </c>
      <c r="N95" s="182" t="s">
        <v>40</v>
      </c>
      <c r="O95" s="41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AR95" s="23" t="s">
        <v>84</v>
      </c>
      <c r="AT95" s="23" t="s">
        <v>130</v>
      </c>
      <c r="AU95" s="23" t="s">
        <v>78</v>
      </c>
      <c r="AY95" s="23" t="s">
        <v>127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23" t="s">
        <v>74</v>
      </c>
      <c r="BK95" s="185">
        <f>ROUND(I95*H95,2)</f>
        <v>0</v>
      </c>
      <c r="BL95" s="23" t="s">
        <v>84</v>
      </c>
      <c r="BM95" s="23" t="s">
        <v>1174</v>
      </c>
    </row>
    <row r="96" spans="2:65" s="12" customFormat="1">
      <c r="B96" s="195"/>
      <c r="D96" s="187" t="s">
        <v>137</v>
      </c>
      <c r="E96" s="196" t="s">
        <v>5</v>
      </c>
      <c r="F96" s="197" t="s">
        <v>1175</v>
      </c>
      <c r="H96" s="198">
        <v>153.09</v>
      </c>
      <c r="I96" s="199"/>
      <c r="L96" s="195"/>
      <c r="M96" s="200"/>
      <c r="N96" s="201"/>
      <c r="O96" s="201"/>
      <c r="P96" s="201"/>
      <c r="Q96" s="201"/>
      <c r="R96" s="201"/>
      <c r="S96" s="201"/>
      <c r="T96" s="202"/>
      <c r="AT96" s="196" t="s">
        <v>137</v>
      </c>
      <c r="AU96" s="196" t="s">
        <v>78</v>
      </c>
      <c r="AV96" s="12" t="s">
        <v>78</v>
      </c>
      <c r="AW96" s="12" t="s">
        <v>33</v>
      </c>
      <c r="AX96" s="12" t="s">
        <v>69</v>
      </c>
      <c r="AY96" s="196" t="s">
        <v>127</v>
      </c>
    </row>
    <row r="97" spans="2:65" s="13" customFormat="1">
      <c r="B97" s="203"/>
      <c r="D97" s="204" t="s">
        <v>137</v>
      </c>
      <c r="E97" s="205" t="s">
        <v>5</v>
      </c>
      <c r="F97" s="206" t="s">
        <v>141</v>
      </c>
      <c r="H97" s="207">
        <v>153.09</v>
      </c>
      <c r="I97" s="208"/>
      <c r="L97" s="203"/>
      <c r="M97" s="209"/>
      <c r="N97" s="210"/>
      <c r="O97" s="210"/>
      <c r="P97" s="210"/>
      <c r="Q97" s="210"/>
      <c r="R97" s="210"/>
      <c r="S97" s="210"/>
      <c r="T97" s="211"/>
      <c r="AT97" s="212" t="s">
        <v>137</v>
      </c>
      <c r="AU97" s="212" t="s">
        <v>78</v>
      </c>
      <c r="AV97" s="13" t="s">
        <v>84</v>
      </c>
      <c r="AW97" s="13" t="s">
        <v>33</v>
      </c>
      <c r="AX97" s="13" t="s">
        <v>74</v>
      </c>
      <c r="AY97" s="212" t="s">
        <v>127</v>
      </c>
    </row>
    <row r="98" spans="2:65" s="1" customFormat="1" ht="31.5" customHeight="1">
      <c r="B98" s="173"/>
      <c r="C98" s="174" t="s">
        <v>90</v>
      </c>
      <c r="D98" s="174" t="s">
        <v>130</v>
      </c>
      <c r="E98" s="175" t="s">
        <v>427</v>
      </c>
      <c r="F98" s="176" t="s">
        <v>428</v>
      </c>
      <c r="G98" s="177" t="s">
        <v>327</v>
      </c>
      <c r="H98" s="178">
        <v>46.951000000000001</v>
      </c>
      <c r="I98" s="179"/>
      <c r="J98" s="180">
        <f>ROUND(I98*H98,2)</f>
        <v>0</v>
      </c>
      <c r="K98" s="176" t="s">
        <v>134</v>
      </c>
      <c r="L98" s="40"/>
      <c r="M98" s="181" t="s">
        <v>5</v>
      </c>
      <c r="N98" s="182" t="s">
        <v>40</v>
      </c>
      <c r="O98" s="41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AR98" s="23" t="s">
        <v>84</v>
      </c>
      <c r="AT98" s="23" t="s">
        <v>130</v>
      </c>
      <c r="AU98" s="23" t="s">
        <v>78</v>
      </c>
      <c r="AY98" s="23" t="s">
        <v>127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23" t="s">
        <v>74</v>
      </c>
      <c r="BK98" s="185">
        <f>ROUND(I98*H98,2)</f>
        <v>0</v>
      </c>
      <c r="BL98" s="23" t="s">
        <v>84</v>
      </c>
      <c r="BM98" s="23" t="s">
        <v>1176</v>
      </c>
    </row>
    <row r="99" spans="2:65" s="11" customFormat="1">
      <c r="B99" s="186"/>
      <c r="D99" s="187" t="s">
        <v>137</v>
      </c>
      <c r="E99" s="188" t="s">
        <v>5</v>
      </c>
      <c r="F99" s="189" t="s">
        <v>1177</v>
      </c>
      <c r="H99" s="190" t="s">
        <v>5</v>
      </c>
      <c r="I99" s="191"/>
      <c r="L99" s="186"/>
      <c r="M99" s="192"/>
      <c r="N99" s="193"/>
      <c r="O99" s="193"/>
      <c r="P99" s="193"/>
      <c r="Q99" s="193"/>
      <c r="R99" s="193"/>
      <c r="S99" s="193"/>
      <c r="T99" s="194"/>
      <c r="AT99" s="190" t="s">
        <v>137</v>
      </c>
      <c r="AU99" s="190" t="s">
        <v>78</v>
      </c>
      <c r="AV99" s="11" t="s">
        <v>74</v>
      </c>
      <c r="AW99" s="11" t="s">
        <v>33</v>
      </c>
      <c r="AX99" s="11" t="s">
        <v>69</v>
      </c>
      <c r="AY99" s="190" t="s">
        <v>127</v>
      </c>
    </row>
    <row r="100" spans="2:65" s="12" customFormat="1">
      <c r="B100" s="195"/>
      <c r="D100" s="187" t="s">
        <v>137</v>
      </c>
      <c r="E100" s="196" t="s">
        <v>5</v>
      </c>
      <c r="F100" s="197" t="s">
        <v>1178</v>
      </c>
      <c r="H100" s="198">
        <v>46.951000000000001</v>
      </c>
      <c r="I100" s="199"/>
      <c r="L100" s="195"/>
      <c r="M100" s="200"/>
      <c r="N100" s="201"/>
      <c r="O100" s="201"/>
      <c r="P100" s="201"/>
      <c r="Q100" s="201"/>
      <c r="R100" s="201"/>
      <c r="S100" s="201"/>
      <c r="T100" s="202"/>
      <c r="AT100" s="196" t="s">
        <v>137</v>
      </c>
      <c r="AU100" s="196" t="s">
        <v>78</v>
      </c>
      <c r="AV100" s="12" t="s">
        <v>78</v>
      </c>
      <c r="AW100" s="12" t="s">
        <v>33</v>
      </c>
      <c r="AX100" s="12" t="s">
        <v>69</v>
      </c>
      <c r="AY100" s="196" t="s">
        <v>127</v>
      </c>
    </row>
    <row r="101" spans="2:65" s="13" customFormat="1">
      <c r="B101" s="203"/>
      <c r="D101" s="204" t="s">
        <v>137</v>
      </c>
      <c r="E101" s="205" t="s">
        <v>5</v>
      </c>
      <c r="F101" s="206" t="s">
        <v>141</v>
      </c>
      <c r="H101" s="207">
        <v>46.951000000000001</v>
      </c>
      <c r="I101" s="208"/>
      <c r="L101" s="203"/>
      <c r="M101" s="209"/>
      <c r="N101" s="210"/>
      <c r="O101" s="210"/>
      <c r="P101" s="210"/>
      <c r="Q101" s="210"/>
      <c r="R101" s="210"/>
      <c r="S101" s="210"/>
      <c r="T101" s="211"/>
      <c r="AT101" s="212" t="s">
        <v>137</v>
      </c>
      <c r="AU101" s="212" t="s">
        <v>78</v>
      </c>
      <c r="AV101" s="13" t="s">
        <v>84</v>
      </c>
      <c r="AW101" s="13" t="s">
        <v>33</v>
      </c>
      <c r="AX101" s="13" t="s">
        <v>74</v>
      </c>
      <c r="AY101" s="212" t="s">
        <v>127</v>
      </c>
    </row>
    <row r="102" spans="2:65" s="1" customFormat="1" ht="22.5" customHeight="1">
      <c r="B102" s="173"/>
      <c r="C102" s="222" t="s">
        <v>177</v>
      </c>
      <c r="D102" s="222" t="s">
        <v>439</v>
      </c>
      <c r="E102" s="223" t="s">
        <v>440</v>
      </c>
      <c r="F102" s="224" t="s">
        <v>441</v>
      </c>
      <c r="G102" s="225" t="s">
        <v>423</v>
      </c>
      <c r="H102" s="226">
        <v>79.191999999999993</v>
      </c>
      <c r="I102" s="227"/>
      <c r="J102" s="228">
        <f>ROUND(I102*H102,2)</f>
        <v>0</v>
      </c>
      <c r="K102" s="224" t="s">
        <v>134</v>
      </c>
      <c r="L102" s="229"/>
      <c r="M102" s="230" t="s">
        <v>5</v>
      </c>
      <c r="N102" s="231" t="s">
        <v>40</v>
      </c>
      <c r="O102" s="41"/>
      <c r="P102" s="183">
        <f>O102*H102</f>
        <v>0</v>
      </c>
      <c r="Q102" s="183">
        <v>1</v>
      </c>
      <c r="R102" s="183">
        <f>Q102*H102</f>
        <v>79.191999999999993</v>
      </c>
      <c r="S102" s="183">
        <v>0</v>
      </c>
      <c r="T102" s="184">
        <f>S102*H102</f>
        <v>0</v>
      </c>
      <c r="AR102" s="23" t="s">
        <v>188</v>
      </c>
      <c r="AT102" s="23" t="s">
        <v>439</v>
      </c>
      <c r="AU102" s="23" t="s">
        <v>78</v>
      </c>
      <c r="AY102" s="23" t="s">
        <v>127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23" t="s">
        <v>74</v>
      </c>
      <c r="BK102" s="185">
        <f>ROUND(I102*H102,2)</f>
        <v>0</v>
      </c>
      <c r="BL102" s="23" t="s">
        <v>84</v>
      </c>
      <c r="BM102" s="23" t="s">
        <v>1179</v>
      </c>
    </row>
    <row r="103" spans="2:65" s="12" customFormat="1">
      <c r="B103" s="195"/>
      <c r="D103" s="187" t="s">
        <v>137</v>
      </c>
      <c r="E103" s="196" t="s">
        <v>5</v>
      </c>
      <c r="F103" s="197" t="s">
        <v>1180</v>
      </c>
      <c r="H103" s="198">
        <v>79.191999999999993</v>
      </c>
      <c r="I103" s="199"/>
      <c r="L103" s="195"/>
      <c r="M103" s="200"/>
      <c r="N103" s="201"/>
      <c r="O103" s="201"/>
      <c r="P103" s="201"/>
      <c r="Q103" s="201"/>
      <c r="R103" s="201"/>
      <c r="S103" s="201"/>
      <c r="T103" s="202"/>
      <c r="AT103" s="196" t="s">
        <v>137</v>
      </c>
      <c r="AU103" s="196" t="s">
        <v>78</v>
      </c>
      <c r="AV103" s="12" t="s">
        <v>78</v>
      </c>
      <c r="AW103" s="12" t="s">
        <v>33</v>
      </c>
      <c r="AX103" s="12" t="s">
        <v>69</v>
      </c>
      <c r="AY103" s="196" t="s">
        <v>127</v>
      </c>
    </row>
    <row r="104" spans="2:65" s="13" customFormat="1">
      <c r="B104" s="203"/>
      <c r="D104" s="187" t="s">
        <v>137</v>
      </c>
      <c r="E104" s="216" t="s">
        <v>5</v>
      </c>
      <c r="F104" s="217" t="s">
        <v>141</v>
      </c>
      <c r="H104" s="218">
        <v>79.191999999999993</v>
      </c>
      <c r="I104" s="208"/>
      <c r="L104" s="203"/>
      <c r="M104" s="209"/>
      <c r="N104" s="210"/>
      <c r="O104" s="210"/>
      <c r="P104" s="210"/>
      <c r="Q104" s="210"/>
      <c r="R104" s="210"/>
      <c r="S104" s="210"/>
      <c r="T104" s="211"/>
      <c r="AT104" s="212" t="s">
        <v>137</v>
      </c>
      <c r="AU104" s="212" t="s">
        <v>78</v>
      </c>
      <c r="AV104" s="13" t="s">
        <v>84</v>
      </c>
      <c r="AW104" s="13" t="s">
        <v>33</v>
      </c>
      <c r="AX104" s="13" t="s">
        <v>74</v>
      </c>
      <c r="AY104" s="212" t="s">
        <v>127</v>
      </c>
    </row>
    <row r="105" spans="2:65" s="10" customFormat="1" ht="29.85" customHeight="1">
      <c r="B105" s="159"/>
      <c r="D105" s="170" t="s">
        <v>68</v>
      </c>
      <c r="E105" s="171" t="s">
        <v>78</v>
      </c>
      <c r="F105" s="171" t="s">
        <v>491</v>
      </c>
      <c r="I105" s="162"/>
      <c r="J105" s="172">
        <f>BK105</f>
        <v>0</v>
      </c>
      <c r="L105" s="159"/>
      <c r="M105" s="164"/>
      <c r="N105" s="165"/>
      <c r="O105" s="165"/>
      <c r="P105" s="166">
        <f>SUM(P106:P127)</f>
        <v>0</v>
      </c>
      <c r="Q105" s="165"/>
      <c r="R105" s="166">
        <f>SUM(R106:R127)</f>
        <v>78.315665519999982</v>
      </c>
      <c r="S105" s="165"/>
      <c r="T105" s="167">
        <f>SUM(T106:T127)</f>
        <v>0</v>
      </c>
      <c r="AR105" s="160" t="s">
        <v>74</v>
      </c>
      <c r="AT105" s="168" t="s">
        <v>68</v>
      </c>
      <c r="AU105" s="168" t="s">
        <v>74</v>
      </c>
      <c r="AY105" s="160" t="s">
        <v>127</v>
      </c>
      <c r="BK105" s="169">
        <f>SUM(BK106:BK127)</f>
        <v>0</v>
      </c>
    </row>
    <row r="106" spans="2:65" s="1" customFormat="1" ht="22.5" customHeight="1">
      <c r="B106" s="173"/>
      <c r="C106" s="174" t="s">
        <v>188</v>
      </c>
      <c r="D106" s="174" t="s">
        <v>130</v>
      </c>
      <c r="E106" s="175" t="s">
        <v>1181</v>
      </c>
      <c r="F106" s="176" t="s">
        <v>1182</v>
      </c>
      <c r="G106" s="177" t="s">
        <v>144</v>
      </c>
      <c r="H106" s="178">
        <v>42</v>
      </c>
      <c r="I106" s="179"/>
      <c r="J106" s="180">
        <f>ROUND(I106*H106,2)</f>
        <v>0</v>
      </c>
      <c r="K106" s="176" t="s">
        <v>134</v>
      </c>
      <c r="L106" s="40"/>
      <c r="M106" s="181" t="s">
        <v>5</v>
      </c>
      <c r="N106" s="182" t="s">
        <v>40</v>
      </c>
      <c r="O106" s="41"/>
      <c r="P106" s="183">
        <f>O106*H106</f>
        <v>0</v>
      </c>
      <c r="Q106" s="183">
        <v>1.16E-3</v>
      </c>
      <c r="R106" s="183">
        <f>Q106*H106</f>
        <v>4.8719999999999999E-2</v>
      </c>
      <c r="S106" s="183">
        <v>0</v>
      </c>
      <c r="T106" s="184">
        <f>S106*H106</f>
        <v>0</v>
      </c>
      <c r="AR106" s="23" t="s">
        <v>84</v>
      </c>
      <c r="AT106" s="23" t="s">
        <v>130</v>
      </c>
      <c r="AU106" s="23" t="s">
        <v>78</v>
      </c>
      <c r="AY106" s="23" t="s">
        <v>127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23" t="s">
        <v>74</v>
      </c>
      <c r="BK106" s="185">
        <f>ROUND(I106*H106,2)</f>
        <v>0</v>
      </c>
      <c r="BL106" s="23" t="s">
        <v>84</v>
      </c>
      <c r="BM106" s="23" t="s">
        <v>1183</v>
      </c>
    </row>
    <row r="107" spans="2:65" s="11" customFormat="1">
      <c r="B107" s="186"/>
      <c r="D107" s="187" t="s">
        <v>137</v>
      </c>
      <c r="E107" s="188" t="s">
        <v>5</v>
      </c>
      <c r="F107" s="189" t="s">
        <v>334</v>
      </c>
      <c r="H107" s="190" t="s">
        <v>5</v>
      </c>
      <c r="I107" s="191"/>
      <c r="L107" s="186"/>
      <c r="M107" s="192"/>
      <c r="N107" s="193"/>
      <c r="O107" s="193"/>
      <c r="P107" s="193"/>
      <c r="Q107" s="193"/>
      <c r="R107" s="193"/>
      <c r="S107" s="193"/>
      <c r="T107" s="194"/>
      <c r="AT107" s="190" t="s">
        <v>137</v>
      </c>
      <c r="AU107" s="190" t="s">
        <v>78</v>
      </c>
      <c r="AV107" s="11" t="s">
        <v>74</v>
      </c>
      <c r="AW107" s="11" t="s">
        <v>33</v>
      </c>
      <c r="AX107" s="11" t="s">
        <v>69</v>
      </c>
      <c r="AY107" s="190" t="s">
        <v>127</v>
      </c>
    </row>
    <row r="108" spans="2:65" s="11" customFormat="1">
      <c r="B108" s="186"/>
      <c r="D108" s="187" t="s">
        <v>137</v>
      </c>
      <c r="E108" s="188" t="s">
        <v>5</v>
      </c>
      <c r="F108" s="189" t="s">
        <v>1184</v>
      </c>
      <c r="H108" s="190" t="s">
        <v>5</v>
      </c>
      <c r="I108" s="191"/>
      <c r="L108" s="186"/>
      <c r="M108" s="192"/>
      <c r="N108" s="193"/>
      <c r="O108" s="193"/>
      <c r="P108" s="193"/>
      <c r="Q108" s="193"/>
      <c r="R108" s="193"/>
      <c r="S108" s="193"/>
      <c r="T108" s="194"/>
      <c r="AT108" s="190" t="s">
        <v>137</v>
      </c>
      <c r="AU108" s="190" t="s">
        <v>78</v>
      </c>
      <c r="AV108" s="11" t="s">
        <v>74</v>
      </c>
      <c r="AW108" s="11" t="s">
        <v>33</v>
      </c>
      <c r="AX108" s="11" t="s">
        <v>69</v>
      </c>
      <c r="AY108" s="190" t="s">
        <v>127</v>
      </c>
    </row>
    <row r="109" spans="2:65" s="12" customFormat="1">
      <c r="B109" s="195"/>
      <c r="D109" s="187" t="s">
        <v>137</v>
      </c>
      <c r="E109" s="196" t="s">
        <v>5</v>
      </c>
      <c r="F109" s="197" t="s">
        <v>1185</v>
      </c>
      <c r="H109" s="198">
        <v>42</v>
      </c>
      <c r="I109" s="199"/>
      <c r="L109" s="195"/>
      <c r="M109" s="200"/>
      <c r="N109" s="201"/>
      <c r="O109" s="201"/>
      <c r="P109" s="201"/>
      <c r="Q109" s="201"/>
      <c r="R109" s="201"/>
      <c r="S109" s="201"/>
      <c r="T109" s="202"/>
      <c r="AT109" s="196" t="s">
        <v>137</v>
      </c>
      <c r="AU109" s="196" t="s">
        <v>78</v>
      </c>
      <c r="AV109" s="12" t="s">
        <v>78</v>
      </c>
      <c r="AW109" s="12" t="s">
        <v>33</v>
      </c>
      <c r="AX109" s="12" t="s">
        <v>69</v>
      </c>
      <c r="AY109" s="196" t="s">
        <v>127</v>
      </c>
    </row>
    <row r="110" spans="2:65" s="13" customFormat="1">
      <c r="B110" s="203"/>
      <c r="D110" s="204" t="s">
        <v>137</v>
      </c>
      <c r="E110" s="205" t="s">
        <v>5</v>
      </c>
      <c r="F110" s="206" t="s">
        <v>141</v>
      </c>
      <c r="H110" s="207">
        <v>42</v>
      </c>
      <c r="I110" s="208"/>
      <c r="L110" s="203"/>
      <c r="M110" s="209"/>
      <c r="N110" s="210"/>
      <c r="O110" s="210"/>
      <c r="P110" s="210"/>
      <c r="Q110" s="210"/>
      <c r="R110" s="210"/>
      <c r="S110" s="210"/>
      <c r="T110" s="211"/>
      <c r="AT110" s="212" t="s">
        <v>137</v>
      </c>
      <c r="AU110" s="212" t="s">
        <v>78</v>
      </c>
      <c r="AV110" s="13" t="s">
        <v>84</v>
      </c>
      <c r="AW110" s="13" t="s">
        <v>33</v>
      </c>
      <c r="AX110" s="13" t="s">
        <v>74</v>
      </c>
      <c r="AY110" s="212" t="s">
        <v>127</v>
      </c>
    </row>
    <row r="111" spans="2:65" s="1" customFormat="1" ht="31.5" customHeight="1">
      <c r="B111" s="173"/>
      <c r="C111" s="174" t="s">
        <v>200</v>
      </c>
      <c r="D111" s="174" t="s">
        <v>130</v>
      </c>
      <c r="E111" s="175" t="s">
        <v>1186</v>
      </c>
      <c r="F111" s="176" t="s">
        <v>1187</v>
      </c>
      <c r="G111" s="177" t="s">
        <v>144</v>
      </c>
      <c r="H111" s="178">
        <v>96</v>
      </c>
      <c r="I111" s="179"/>
      <c r="J111" s="180">
        <f>ROUND(I111*H111,2)</f>
        <v>0</v>
      </c>
      <c r="K111" s="176" t="s">
        <v>134</v>
      </c>
      <c r="L111" s="40"/>
      <c r="M111" s="181" t="s">
        <v>5</v>
      </c>
      <c r="N111" s="182" t="s">
        <v>40</v>
      </c>
      <c r="O111" s="41"/>
      <c r="P111" s="183">
        <f>O111*H111</f>
        <v>0</v>
      </c>
      <c r="Q111" s="183">
        <v>3.0000000000000001E-5</v>
      </c>
      <c r="R111" s="183">
        <f>Q111*H111</f>
        <v>2.8800000000000002E-3</v>
      </c>
      <c r="S111" s="183">
        <v>0</v>
      </c>
      <c r="T111" s="184">
        <f>S111*H111</f>
        <v>0</v>
      </c>
      <c r="AR111" s="23" t="s">
        <v>84</v>
      </c>
      <c r="AT111" s="23" t="s">
        <v>130</v>
      </c>
      <c r="AU111" s="23" t="s">
        <v>78</v>
      </c>
      <c r="AY111" s="23" t="s">
        <v>127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23" t="s">
        <v>74</v>
      </c>
      <c r="BK111" s="185">
        <f>ROUND(I111*H111,2)</f>
        <v>0</v>
      </c>
      <c r="BL111" s="23" t="s">
        <v>84</v>
      </c>
      <c r="BM111" s="23" t="s">
        <v>1188</v>
      </c>
    </row>
    <row r="112" spans="2:65" s="11" customFormat="1">
      <c r="B112" s="186"/>
      <c r="D112" s="187" t="s">
        <v>137</v>
      </c>
      <c r="E112" s="188" t="s">
        <v>5</v>
      </c>
      <c r="F112" s="189" t="s">
        <v>1189</v>
      </c>
      <c r="H112" s="190" t="s">
        <v>5</v>
      </c>
      <c r="I112" s="191"/>
      <c r="L112" s="186"/>
      <c r="M112" s="192"/>
      <c r="N112" s="193"/>
      <c r="O112" s="193"/>
      <c r="P112" s="193"/>
      <c r="Q112" s="193"/>
      <c r="R112" s="193"/>
      <c r="S112" s="193"/>
      <c r="T112" s="194"/>
      <c r="AT112" s="190" t="s">
        <v>137</v>
      </c>
      <c r="AU112" s="190" t="s">
        <v>78</v>
      </c>
      <c r="AV112" s="11" t="s">
        <v>74</v>
      </c>
      <c r="AW112" s="11" t="s">
        <v>33</v>
      </c>
      <c r="AX112" s="11" t="s">
        <v>69</v>
      </c>
      <c r="AY112" s="190" t="s">
        <v>127</v>
      </c>
    </row>
    <row r="113" spans="2:65" s="11" customFormat="1">
      <c r="B113" s="186"/>
      <c r="D113" s="187" t="s">
        <v>137</v>
      </c>
      <c r="E113" s="188" t="s">
        <v>5</v>
      </c>
      <c r="F113" s="189" t="s">
        <v>1190</v>
      </c>
      <c r="H113" s="190" t="s">
        <v>5</v>
      </c>
      <c r="I113" s="191"/>
      <c r="L113" s="186"/>
      <c r="M113" s="192"/>
      <c r="N113" s="193"/>
      <c r="O113" s="193"/>
      <c r="P113" s="193"/>
      <c r="Q113" s="193"/>
      <c r="R113" s="193"/>
      <c r="S113" s="193"/>
      <c r="T113" s="194"/>
      <c r="AT113" s="190" t="s">
        <v>137</v>
      </c>
      <c r="AU113" s="190" t="s">
        <v>78</v>
      </c>
      <c r="AV113" s="11" t="s">
        <v>74</v>
      </c>
      <c r="AW113" s="11" t="s">
        <v>33</v>
      </c>
      <c r="AX113" s="11" t="s">
        <v>69</v>
      </c>
      <c r="AY113" s="190" t="s">
        <v>127</v>
      </c>
    </row>
    <row r="114" spans="2:65" s="12" customFormat="1">
      <c r="B114" s="195"/>
      <c r="D114" s="187" t="s">
        <v>137</v>
      </c>
      <c r="E114" s="196" t="s">
        <v>5</v>
      </c>
      <c r="F114" s="197" t="s">
        <v>1191</v>
      </c>
      <c r="H114" s="198">
        <v>96</v>
      </c>
      <c r="I114" s="199"/>
      <c r="L114" s="195"/>
      <c r="M114" s="200"/>
      <c r="N114" s="201"/>
      <c r="O114" s="201"/>
      <c r="P114" s="201"/>
      <c r="Q114" s="201"/>
      <c r="R114" s="201"/>
      <c r="S114" s="201"/>
      <c r="T114" s="202"/>
      <c r="AT114" s="196" t="s">
        <v>137</v>
      </c>
      <c r="AU114" s="196" t="s">
        <v>78</v>
      </c>
      <c r="AV114" s="12" t="s">
        <v>78</v>
      </c>
      <c r="AW114" s="12" t="s">
        <v>33</v>
      </c>
      <c r="AX114" s="12" t="s">
        <v>69</v>
      </c>
      <c r="AY114" s="196" t="s">
        <v>127</v>
      </c>
    </row>
    <row r="115" spans="2:65" s="13" customFormat="1">
      <c r="B115" s="203"/>
      <c r="D115" s="204" t="s">
        <v>137</v>
      </c>
      <c r="E115" s="205" t="s">
        <v>5</v>
      </c>
      <c r="F115" s="206" t="s">
        <v>141</v>
      </c>
      <c r="H115" s="207">
        <v>96</v>
      </c>
      <c r="I115" s="208"/>
      <c r="L115" s="203"/>
      <c r="M115" s="209"/>
      <c r="N115" s="210"/>
      <c r="O115" s="210"/>
      <c r="P115" s="210"/>
      <c r="Q115" s="210"/>
      <c r="R115" s="210"/>
      <c r="S115" s="210"/>
      <c r="T115" s="211"/>
      <c r="AT115" s="212" t="s">
        <v>137</v>
      </c>
      <c r="AU115" s="212" t="s">
        <v>78</v>
      </c>
      <c r="AV115" s="13" t="s">
        <v>84</v>
      </c>
      <c r="AW115" s="13" t="s">
        <v>33</v>
      </c>
      <c r="AX115" s="13" t="s">
        <v>74</v>
      </c>
      <c r="AY115" s="212" t="s">
        <v>127</v>
      </c>
    </row>
    <row r="116" spans="2:65" s="1" customFormat="1" ht="31.5" customHeight="1">
      <c r="B116" s="173"/>
      <c r="C116" s="174" t="s">
        <v>210</v>
      </c>
      <c r="D116" s="174" t="s">
        <v>130</v>
      </c>
      <c r="E116" s="175" t="s">
        <v>1192</v>
      </c>
      <c r="F116" s="176" t="s">
        <v>1193</v>
      </c>
      <c r="G116" s="177" t="s">
        <v>144</v>
      </c>
      <c r="H116" s="178">
        <v>96</v>
      </c>
      <c r="I116" s="179"/>
      <c r="J116" s="180">
        <f>ROUND(I116*H116,2)</f>
        <v>0</v>
      </c>
      <c r="K116" s="176" t="s">
        <v>134</v>
      </c>
      <c r="L116" s="40"/>
      <c r="M116" s="181" t="s">
        <v>5</v>
      </c>
      <c r="N116" s="182" t="s">
        <v>40</v>
      </c>
      <c r="O116" s="41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AR116" s="23" t="s">
        <v>84</v>
      </c>
      <c r="AT116" s="23" t="s">
        <v>130</v>
      </c>
      <c r="AU116" s="23" t="s">
        <v>78</v>
      </c>
      <c r="AY116" s="23" t="s">
        <v>127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23" t="s">
        <v>74</v>
      </c>
      <c r="BK116" s="185">
        <f>ROUND(I116*H116,2)</f>
        <v>0</v>
      </c>
      <c r="BL116" s="23" t="s">
        <v>84</v>
      </c>
      <c r="BM116" s="23" t="s">
        <v>1194</v>
      </c>
    </row>
    <row r="117" spans="2:65" s="11" customFormat="1">
      <c r="B117" s="186"/>
      <c r="D117" s="187" t="s">
        <v>137</v>
      </c>
      <c r="E117" s="188" t="s">
        <v>5</v>
      </c>
      <c r="F117" s="189" t="s">
        <v>1195</v>
      </c>
      <c r="H117" s="190" t="s">
        <v>5</v>
      </c>
      <c r="I117" s="191"/>
      <c r="L117" s="186"/>
      <c r="M117" s="192"/>
      <c r="N117" s="193"/>
      <c r="O117" s="193"/>
      <c r="P117" s="193"/>
      <c r="Q117" s="193"/>
      <c r="R117" s="193"/>
      <c r="S117" s="193"/>
      <c r="T117" s="194"/>
      <c r="AT117" s="190" t="s">
        <v>137</v>
      </c>
      <c r="AU117" s="190" t="s">
        <v>78</v>
      </c>
      <c r="AV117" s="11" t="s">
        <v>74</v>
      </c>
      <c r="AW117" s="11" t="s">
        <v>33</v>
      </c>
      <c r="AX117" s="11" t="s">
        <v>69</v>
      </c>
      <c r="AY117" s="190" t="s">
        <v>127</v>
      </c>
    </row>
    <row r="118" spans="2:65" s="11" customFormat="1">
      <c r="B118" s="186"/>
      <c r="D118" s="187" t="s">
        <v>137</v>
      </c>
      <c r="E118" s="188" t="s">
        <v>5</v>
      </c>
      <c r="F118" s="189" t="s">
        <v>1196</v>
      </c>
      <c r="H118" s="190" t="s">
        <v>5</v>
      </c>
      <c r="I118" s="191"/>
      <c r="L118" s="186"/>
      <c r="M118" s="192"/>
      <c r="N118" s="193"/>
      <c r="O118" s="193"/>
      <c r="P118" s="193"/>
      <c r="Q118" s="193"/>
      <c r="R118" s="193"/>
      <c r="S118" s="193"/>
      <c r="T118" s="194"/>
      <c r="AT118" s="190" t="s">
        <v>137</v>
      </c>
      <c r="AU118" s="190" t="s">
        <v>78</v>
      </c>
      <c r="AV118" s="11" t="s">
        <v>74</v>
      </c>
      <c r="AW118" s="11" t="s">
        <v>33</v>
      </c>
      <c r="AX118" s="11" t="s">
        <v>69</v>
      </c>
      <c r="AY118" s="190" t="s">
        <v>127</v>
      </c>
    </row>
    <row r="119" spans="2:65" s="12" customFormat="1">
      <c r="B119" s="195"/>
      <c r="D119" s="187" t="s">
        <v>137</v>
      </c>
      <c r="E119" s="196" t="s">
        <v>5</v>
      </c>
      <c r="F119" s="197" t="s">
        <v>1191</v>
      </c>
      <c r="H119" s="198">
        <v>96</v>
      </c>
      <c r="I119" s="199"/>
      <c r="L119" s="195"/>
      <c r="M119" s="200"/>
      <c r="N119" s="201"/>
      <c r="O119" s="201"/>
      <c r="P119" s="201"/>
      <c r="Q119" s="201"/>
      <c r="R119" s="201"/>
      <c r="S119" s="201"/>
      <c r="T119" s="202"/>
      <c r="AT119" s="196" t="s">
        <v>137</v>
      </c>
      <c r="AU119" s="196" t="s">
        <v>78</v>
      </c>
      <c r="AV119" s="12" t="s">
        <v>78</v>
      </c>
      <c r="AW119" s="12" t="s">
        <v>33</v>
      </c>
      <c r="AX119" s="12" t="s">
        <v>69</v>
      </c>
      <c r="AY119" s="196" t="s">
        <v>127</v>
      </c>
    </row>
    <row r="120" spans="2:65" s="13" customFormat="1">
      <c r="B120" s="203"/>
      <c r="D120" s="204" t="s">
        <v>137</v>
      </c>
      <c r="E120" s="205" t="s">
        <v>5</v>
      </c>
      <c r="F120" s="206" t="s">
        <v>141</v>
      </c>
      <c r="H120" s="207">
        <v>96</v>
      </c>
      <c r="I120" s="208"/>
      <c r="L120" s="203"/>
      <c r="M120" s="209"/>
      <c r="N120" s="210"/>
      <c r="O120" s="210"/>
      <c r="P120" s="210"/>
      <c r="Q120" s="210"/>
      <c r="R120" s="210"/>
      <c r="S120" s="210"/>
      <c r="T120" s="211"/>
      <c r="AT120" s="212" t="s">
        <v>137</v>
      </c>
      <c r="AU120" s="212" t="s">
        <v>78</v>
      </c>
      <c r="AV120" s="13" t="s">
        <v>84</v>
      </c>
      <c r="AW120" s="13" t="s">
        <v>33</v>
      </c>
      <c r="AX120" s="13" t="s">
        <v>74</v>
      </c>
      <c r="AY120" s="212" t="s">
        <v>127</v>
      </c>
    </row>
    <row r="121" spans="2:65" s="1" customFormat="1" ht="22.5" customHeight="1">
      <c r="B121" s="173"/>
      <c r="C121" s="222" t="s">
        <v>219</v>
      </c>
      <c r="D121" s="222" t="s">
        <v>439</v>
      </c>
      <c r="E121" s="223" t="s">
        <v>1197</v>
      </c>
      <c r="F121" s="224" t="s">
        <v>1198</v>
      </c>
      <c r="G121" s="225" t="s">
        <v>327</v>
      </c>
      <c r="H121" s="226">
        <v>31.15</v>
      </c>
      <c r="I121" s="227"/>
      <c r="J121" s="228">
        <f>ROUND(I121*H121,2)</f>
        <v>0</v>
      </c>
      <c r="K121" s="224" t="s">
        <v>134</v>
      </c>
      <c r="L121" s="229"/>
      <c r="M121" s="230" t="s">
        <v>5</v>
      </c>
      <c r="N121" s="231" t="s">
        <v>40</v>
      </c>
      <c r="O121" s="41"/>
      <c r="P121" s="183">
        <f>O121*H121</f>
        <v>0</v>
      </c>
      <c r="Q121" s="183">
        <v>2.4289999999999998</v>
      </c>
      <c r="R121" s="183">
        <f>Q121*H121</f>
        <v>75.663349999999994</v>
      </c>
      <c r="S121" s="183">
        <v>0</v>
      </c>
      <c r="T121" s="184">
        <f>S121*H121</f>
        <v>0</v>
      </c>
      <c r="AR121" s="23" t="s">
        <v>188</v>
      </c>
      <c r="AT121" s="23" t="s">
        <v>439</v>
      </c>
      <c r="AU121" s="23" t="s">
        <v>78</v>
      </c>
      <c r="AY121" s="23" t="s">
        <v>127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23" t="s">
        <v>74</v>
      </c>
      <c r="BK121" s="185">
        <f>ROUND(I121*H121,2)</f>
        <v>0</v>
      </c>
      <c r="BL121" s="23" t="s">
        <v>84</v>
      </c>
      <c r="BM121" s="23" t="s">
        <v>1199</v>
      </c>
    </row>
    <row r="122" spans="2:65" s="12" customFormat="1">
      <c r="B122" s="195"/>
      <c r="D122" s="187" t="s">
        <v>137</v>
      </c>
      <c r="E122" s="196" t="s">
        <v>5</v>
      </c>
      <c r="F122" s="197" t="s">
        <v>1200</v>
      </c>
      <c r="H122" s="198">
        <v>31.15</v>
      </c>
      <c r="I122" s="199"/>
      <c r="L122" s="195"/>
      <c r="M122" s="200"/>
      <c r="N122" s="201"/>
      <c r="O122" s="201"/>
      <c r="P122" s="201"/>
      <c r="Q122" s="201"/>
      <c r="R122" s="201"/>
      <c r="S122" s="201"/>
      <c r="T122" s="202"/>
      <c r="AT122" s="196" t="s">
        <v>137</v>
      </c>
      <c r="AU122" s="196" t="s">
        <v>78</v>
      </c>
      <c r="AV122" s="12" t="s">
        <v>78</v>
      </c>
      <c r="AW122" s="12" t="s">
        <v>33</v>
      </c>
      <c r="AX122" s="12" t="s">
        <v>69</v>
      </c>
      <c r="AY122" s="196" t="s">
        <v>127</v>
      </c>
    </row>
    <row r="123" spans="2:65" s="13" customFormat="1">
      <c r="B123" s="203"/>
      <c r="D123" s="204" t="s">
        <v>137</v>
      </c>
      <c r="E123" s="205" t="s">
        <v>5</v>
      </c>
      <c r="F123" s="206" t="s">
        <v>141</v>
      </c>
      <c r="H123" s="207">
        <v>31.15</v>
      </c>
      <c r="I123" s="208"/>
      <c r="L123" s="203"/>
      <c r="M123" s="209"/>
      <c r="N123" s="210"/>
      <c r="O123" s="210"/>
      <c r="P123" s="210"/>
      <c r="Q123" s="210"/>
      <c r="R123" s="210"/>
      <c r="S123" s="210"/>
      <c r="T123" s="211"/>
      <c r="AT123" s="212" t="s">
        <v>137</v>
      </c>
      <c r="AU123" s="212" t="s">
        <v>78</v>
      </c>
      <c r="AV123" s="13" t="s">
        <v>84</v>
      </c>
      <c r="AW123" s="13" t="s">
        <v>33</v>
      </c>
      <c r="AX123" s="13" t="s">
        <v>74</v>
      </c>
      <c r="AY123" s="212" t="s">
        <v>127</v>
      </c>
    </row>
    <row r="124" spans="2:65" s="1" customFormat="1" ht="22.5" customHeight="1">
      <c r="B124" s="173"/>
      <c r="C124" s="174" t="s">
        <v>229</v>
      </c>
      <c r="D124" s="174" t="s">
        <v>130</v>
      </c>
      <c r="E124" s="175" t="s">
        <v>1201</v>
      </c>
      <c r="F124" s="176" t="s">
        <v>1202</v>
      </c>
      <c r="G124" s="177" t="s">
        <v>423</v>
      </c>
      <c r="H124" s="178">
        <v>2.3359999999999999</v>
      </c>
      <c r="I124" s="179"/>
      <c r="J124" s="180">
        <f>ROUND(I124*H124,2)</f>
        <v>0</v>
      </c>
      <c r="K124" s="176" t="s">
        <v>134</v>
      </c>
      <c r="L124" s="40"/>
      <c r="M124" s="181" t="s">
        <v>5</v>
      </c>
      <c r="N124" s="182" t="s">
        <v>40</v>
      </c>
      <c r="O124" s="41"/>
      <c r="P124" s="183">
        <f>O124*H124</f>
        <v>0</v>
      </c>
      <c r="Q124" s="183">
        <v>1.1133200000000001</v>
      </c>
      <c r="R124" s="183">
        <f>Q124*H124</f>
        <v>2.6007155200000001</v>
      </c>
      <c r="S124" s="183">
        <v>0</v>
      </c>
      <c r="T124" s="184">
        <f>S124*H124</f>
        <v>0</v>
      </c>
      <c r="AR124" s="23" t="s">
        <v>84</v>
      </c>
      <c r="AT124" s="23" t="s">
        <v>130</v>
      </c>
      <c r="AU124" s="23" t="s">
        <v>78</v>
      </c>
      <c r="AY124" s="23" t="s">
        <v>127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23" t="s">
        <v>74</v>
      </c>
      <c r="BK124" s="185">
        <f>ROUND(I124*H124,2)</f>
        <v>0</v>
      </c>
      <c r="BL124" s="23" t="s">
        <v>84</v>
      </c>
      <c r="BM124" s="23" t="s">
        <v>1203</v>
      </c>
    </row>
    <row r="125" spans="2:65" s="11" customFormat="1">
      <c r="B125" s="186"/>
      <c r="D125" s="187" t="s">
        <v>137</v>
      </c>
      <c r="E125" s="188" t="s">
        <v>5</v>
      </c>
      <c r="F125" s="189" t="s">
        <v>1204</v>
      </c>
      <c r="H125" s="190" t="s">
        <v>5</v>
      </c>
      <c r="I125" s="191"/>
      <c r="L125" s="186"/>
      <c r="M125" s="192"/>
      <c r="N125" s="193"/>
      <c r="O125" s="193"/>
      <c r="P125" s="193"/>
      <c r="Q125" s="193"/>
      <c r="R125" s="193"/>
      <c r="S125" s="193"/>
      <c r="T125" s="194"/>
      <c r="AT125" s="190" t="s">
        <v>137</v>
      </c>
      <c r="AU125" s="190" t="s">
        <v>78</v>
      </c>
      <c r="AV125" s="11" t="s">
        <v>74</v>
      </c>
      <c r="AW125" s="11" t="s">
        <v>33</v>
      </c>
      <c r="AX125" s="11" t="s">
        <v>69</v>
      </c>
      <c r="AY125" s="190" t="s">
        <v>127</v>
      </c>
    </row>
    <row r="126" spans="2:65" s="12" customFormat="1">
      <c r="B126" s="195"/>
      <c r="D126" s="187" t="s">
        <v>137</v>
      </c>
      <c r="E126" s="196" t="s">
        <v>5</v>
      </c>
      <c r="F126" s="197" t="s">
        <v>1205</v>
      </c>
      <c r="H126" s="198">
        <v>2.3359999999999999</v>
      </c>
      <c r="I126" s="199"/>
      <c r="L126" s="195"/>
      <c r="M126" s="200"/>
      <c r="N126" s="201"/>
      <c r="O126" s="201"/>
      <c r="P126" s="201"/>
      <c r="Q126" s="201"/>
      <c r="R126" s="201"/>
      <c r="S126" s="201"/>
      <c r="T126" s="202"/>
      <c r="AT126" s="196" t="s">
        <v>137</v>
      </c>
      <c r="AU126" s="196" t="s">
        <v>78</v>
      </c>
      <c r="AV126" s="12" t="s">
        <v>78</v>
      </c>
      <c r="AW126" s="12" t="s">
        <v>33</v>
      </c>
      <c r="AX126" s="12" t="s">
        <v>69</v>
      </c>
      <c r="AY126" s="196" t="s">
        <v>127</v>
      </c>
    </row>
    <row r="127" spans="2:65" s="13" customFormat="1">
      <c r="B127" s="203"/>
      <c r="D127" s="187" t="s">
        <v>137</v>
      </c>
      <c r="E127" s="216" t="s">
        <v>5</v>
      </c>
      <c r="F127" s="217" t="s">
        <v>141</v>
      </c>
      <c r="H127" s="218">
        <v>2.3359999999999999</v>
      </c>
      <c r="I127" s="208"/>
      <c r="L127" s="203"/>
      <c r="M127" s="209"/>
      <c r="N127" s="210"/>
      <c r="O127" s="210"/>
      <c r="P127" s="210"/>
      <c r="Q127" s="210"/>
      <c r="R127" s="210"/>
      <c r="S127" s="210"/>
      <c r="T127" s="211"/>
      <c r="AT127" s="212" t="s">
        <v>137</v>
      </c>
      <c r="AU127" s="212" t="s">
        <v>78</v>
      </c>
      <c r="AV127" s="13" t="s">
        <v>84</v>
      </c>
      <c r="AW127" s="13" t="s">
        <v>33</v>
      </c>
      <c r="AX127" s="13" t="s">
        <v>74</v>
      </c>
      <c r="AY127" s="212" t="s">
        <v>127</v>
      </c>
    </row>
    <row r="128" spans="2:65" s="10" customFormat="1" ht="29.85" customHeight="1">
      <c r="B128" s="159"/>
      <c r="D128" s="170" t="s">
        <v>68</v>
      </c>
      <c r="E128" s="171" t="s">
        <v>81</v>
      </c>
      <c r="F128" s="171" t="s">
        <v>1206</v>
      </c>
      <c r="I128" s="162"/>
      <c r="J128" s="172">
        <f>BK128</f>
        <v>0</v>
      </c>
      <c r="L128" s="159"/>
      <c r="M128" s="164"/>
      <c r="N128" s="165"/>
      <c r="O128" s="165"/>
      <c r="P128" s="166">
        <f>SUM(P129:P151)</f>
        <v>0</v>
      </c>
      <c r="Q128" s="165"/>
      <c r="R128" s="166">
        <f>SUM(R129:R151)</f>
        <v>3.12736561</v>
      </c>
      <c r="S128" s="165"/>
      <c r="T128" s="167">
        <f>SUM(T129:T151)</f>
        <v>0</v>
      </c>
      <c r="AR128" s="160" t="s">
        <v>74</v>
      </c>
      <c r="AT128" s="168" t="s">
        <v>68</v>
      </c>
      <c r="AU128" s="168" t="s">
        <v>74</v>
      </c>
      <c r="AY128" s="160" t="s">
        <v>127</v>
      </c>
      <c r="BK128" s="169">
        <f>SUM(BK129:BK151)</f>
        <v>0</v>
      </c>
    </row>
    <row r="129" spans="2:65" s="1" customFormat="1" ht="22.5" customHeight="1">
      <c r="B129" s="173"/>
      <c r="C129" s="174" t="s">
        <v>241</v>
      </c>
      <c r="D129" s="174" t="s">
        <v>130</v>
      </c>
      <c r="E129" s="175" t="s">
        <v>1207</v>
      </c>
      <c r="F129" s="176" t="s">
        <v>1208</v>
      </c>
      <c r="G129" s="177" t="s">
        <v>327</v>
      </c>
      <c r="H129" s="178">
        <v>4.58</v>
      </c>
      <c r="I129" s="179"/>
      <c r="J129" s="180">
        <f>ROUND(I129*H129,2)</f>
        <v>0</v>
      </c>
      <c r="K129" s="176" t="s">
        <v>134</v>
      </c>
      <c r="L129" s="40"/>
      <c r="M129" s="181" t="s">
        <v>5</v>
      </c>
      <c r="N129" s="182" t="s">
        <v>40</v>
      </c>
      <c r="O129" s="41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AR129" s="23" t="s">
        <v>84</v>
      </c>
      <c r="AT129" s="23" t="s">
        <v>130</v>
      </c>
      <c r="AU129" s="23" t="s">
        <v>78</v>
      </c>
      <c r="AY129" s="23" t="s">
        <v>127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23" t="s">
        <v>74</v>
      </c>
      <c r="BK129" s="185">
        <f>ROUND(I129*H129,2)</f>
        <v>0</v>
      </c>
      <c r="BL129" s="23" t="s">
        <v>84</v>
      </c>
      <c r="BM129" s="23" t="s">
        <v>1209</v>
      </c>
    </row>
    <row r="130" spans="2:65" s="11" customFormat="1">
      <c r="B130" s="186"/>
      <c r="D130" s="187" t="s">
        <v>137</v>
      </c>
      <c r="E130" s="188" t="s">
        <v>5</v>
      </c>
      <c r="F130" s="189" t="s">
        <v>1177</v>
      </c>
      <c r="H130" s="190" t="s">
        <v>5</v>
      </c>
      <c r="I130" s="191"/>
      <c r="L130" s="186"/>
      <c r="M130" s="192"/>
      <c r="N130" s="193"/>
      <c r="O130" s="193"/>
      <c r="P130" s="193"/>
      <c r="Q130" s="193"/>
      <c r="R130" s="193"/>
      <c r="S130" s="193"/>
      <c r="T130" s="194"/>
      <c r="AT130" s="190" t="s">
        <v>137</v>
      </c>
      <c r="AU130" s="190" t="s">
        <v>78</v>
      </c>
      <c r="AV130" s="11" t="s">
        <v>74</v>
      </c>
      <c r="AW130" s="11" t="s">
        <v>33</v>
      </c>
      <c r="AX130" s="11" t="s">
        <v>69</v>
      </c>
      <c r="AY130" s="190" t="s">
        <v>127</v>
      </c>
    </row>
    <row r="131" spans="2:65" s="12" customFormat="1">
      <c r="B131" s="195"/>
      <c r="D131" s="187" t="s">
        <v>137</v>
      </c>
      <c r="E131" s="196" t="s">
        <v>5</v>
      </c>
      <c r="F131" s="197" t="s">
        <v>1210</v>
      </c>
      <c r="H131" s="198">
        <v>4.58</v>
      </c>
      <c r="I131" s="199"/>
      <c r="L131" s="195"/>
      <c r="M131" s="200"/>
      <c r="N131" s="201"/>
      <c r="O131" s="201"/>
      <c r="P131" s="201"/>
      <c r="Q131" s="201"/>
      <c r="R131" s="201"/>
      <c r="S131" s="201"/>
      <c r="T131" s="202"/>
      <c r="AT131" s="196" t="s">
        <v>137</v>
      </c>
      <c r="AU131" s="196" t="s">
        <v>78</v>
      </c>
      <c r="AV131" s="12" t="s">
        <v>78</v>
      </c>
      <c r="AW131" s="12" t="s">
        <v>33</v>
      </c>
      <c r="AX131" s="12" t="s">
        <v>69</v>
      </c>
      <c r="AY131" s="196" t="s">
        <v>127</v>
      </c>
    </row>
    <row r="132" spans="2:65" s="13" customFormat="1">
      <c r="B132" s="203"/>
      <c r="D132" s="204" t="s">
        <v>137</v>
      </c>
      <c r="E132" s="205" t="s">
        <v>5</v>
      </c>
      <c r="F132" s="206" t="s">
        <v>141</v>
      </c>
      <c r="H132" s="207">
        <v>4.58</v>
      </c>
      <c r="I132" s="208"/>
      <c r="L132" s="203"/>
      <c r="M132" s="209"/>
      <c r="N132" s="210"/>
      <c r="O132" s="210"/>
      <c r="P132" s="210"/>
      <c r="Q132" s="210"/>
      <c r="R132" s="210"/>
      <c r="S132" s="210"/>
      <c r="T132" s="211"/>
      <c r="AT132" s="212" t="s">
        <v>137</v>
      </c>
      <c r="AU132" s="212" t="s">
        <v>78</v>
      </c>
      <c r="AV132" s="13" t="s">
        <v>84</v>
      </c>
      <c r="AW132" s="13" t="s">
        <v>33</v>
      </c>
      <c r="AX132" s="13" t="s">
        <v>74</v>
      </c>
      <c r="AY132" s="212" t="s">
        <v>127</v>
      </c>
    </row>
    <row r="133" spans="2:65" s="1" customFormat="1" ht="31.5" customHeight="1">
      <c r="B133" s="173"/>
      <c r="C133" s="174" t="s">
        <v>246</v>
      </c>
      <c r="D133" s="174" t="s">
        <v>130</v>
      </c>
      <c r="E133" s="175" t="s">
        <v>1211</v>
      </c>
      <c r="F133" s="176" t="s">
        <v>1212</v>
      </c>
      <c r="G133" s="177" t="s">
        <v>301</v>
      </c>
      <c r="H133" s="178">
        <v>16.88</v>
      </c>
      <c r="I133" s="179"/>
      <c r="J133" s="180">
        <f>ROUND(I133*H133,2)</f>
        <v>0</v>
      </c>
      <c r="K133" s="176" t="s">
        <v>134</v>
      </c>
      <c r="L133" s="40"/>
      <c r="M133" s="181" t="s">
        <v>5</v>
      </c>
      <c r="N133" s="182" t="s">
        <v>40</v>
      </c>
      <c r="O133" s="41"/>
      <c r="P133" s="183">
        <f>O133*H133</f>
        <v>0</v>
      </c>
      <c r="Q133" s="183">
        <v>2.5190000000000001E-2</v>
      </c>
      <c r="R133" s="183">
        <f>Q133*H133</f>
        <v>0.42520720000000001</v>
      </c>
      <c r="S133" s="183">
        <v>0</v>
      </c>
      <c r="T133" s="184">
        <f>S133*H133</f>
        <v>0</v>
      </c>
      <c r="AR133" s="23" t="s">
        <v>84</v>
      </c>
      <c r="AT133" s="23" t="s">
        <v>130</v>
      </c>
      <c r="AU133" s="23" t="s">
        <v>78</v>
      </c>
      <c r="AY133" s="23" t="s">
        <v>127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23" t="s">
        <v>74</v>
      </c>
      <c r="BK133" s="185">
        <f>ROUND(I133*H133,2)</f>
        <v>0</v>
      </c>
      <c r="BL133" s="23" t="s">
        <v>84</v>
      </c>
      <c r="BM133" s="23" t="s">
        <v>1213</v>
      </c>
    </row>
    <row r="134" spans="2:65" s="11" customFormat="1">
      <c r="B134" s="186"/>
      <c r="D134" s="187" t="s">
        <v>137</v>
      </c>
      <c r="E134" s="188" t="s">
        <v>5</v>
      </c>
      <c r="F134" s="189" t="s">
        <v>1214</v>
      </c>
      <c r="H134" s="190" t="s">
        <v>5</v>
      </c>
      <c r="I134" s="191"/>
      <c r="L134" s="186"/>
      <c r="M134" s="192"/>
      <c r="N134" s="193"/>
      <c r="O134" s="193"/>
      <c r="P134" s="193"/>
      <c r="Q134" s="193"/>
      <c r="R134" s="193"/>
      <c r="S134" s="193"/>
      <c r="T134" s="194"/>
      <c r="AT134" s="190" t="s">
        <v>137</v>
      </c>
      <c r="AU134" s="190" t="s">
        <v>78</v>
      </c>
      <c r="AV134" s="11" t="s">
        <v>74</v>
      </c>
      <c r="AW134" s="11" t="s">
        <v>33</v>
      </c>
      <c r="AX134" s="11" t="s">
        <v>69</v>
      </c>
      <c r="AY134" s="190" t="s">
        <v>127</v>
      </c>
    </row>
    <row r="135" spans="2:65" s="12" customFormat="1">
      <c r="B135" s="195"/>
      <c r="D135" s="187" t="s">
        <v>137</v>
      </c>
      <c r="E135" s="196" t="s">
        <v>5</v>
      </c>
      <c r="F135" s="197" t="s">
        <v>1215</v>
      </c>
      <c r="H135" s="198">
        <v>16.66</v>
      </c>
      <c r="I135" s="199"/>
      <c r="L135" s="195"/>
      <c r="M135" s="200"/>
      <c r="N135" s="201"/>
      <c r="O135" s="201"/>
      <c r="P135" s="201"/>
      <c r="Q135" s="201"/>
      <c r="R135" s="201"/>
      <c r="S135" s="201"/>
      <c r="T135" s="202"/>
      <c r="AT135" s="196" t="s">
        <v>137</v>
      </c>
      <c r="AU135" s="196" t="s">
        <v>78</v>
      </c>
      <c r="AV135" s="12" t="s">
        <v>78</v>
      </c>
      <c r="AW135" s="12" t="s">
        <v>33</v>
      </c>
      <c r="AX135" s="12" t="s">
        <v>69</v>
      </c>
      <c r="AY135" s="196" t="s">
        <v>127</v>
      </c>
    </row>
    <row r="136" spans="2:65" s="12" customFormat="1">
      <c r="B136" s="195"/>
      <c r="D136" s="187" t="s">
        <v>137</v>
      </c>
      <c r="E136" s="196" t="s">
        <v>5</v>
      </c>
      <c r="F136" s="197" t="s">
        <v>1216</v>
      </c>
      <c r="H136" s="198">
        <v>0.22</v>
      </c>
      <c r="I136" s="199"/>
      <c r="L136" s="195"/>
      <c r="M136" s="200"/>
      <c r="N136" s="201"/>
      <c r="O136" s="201"/>
      <c r="P136" s="201"/>
      <c r="Q136" s="201"/>
      <c r="R136" s="201"/>
      <c r="S136" s="201"/>
      <c r="T136" s="202"/>
      <c r="AT136" s="196" t="s">
        <v>137</v>
      </c>
      <c r="AU136" s="196" t="s">
        <v>78</v>
      </c>
      <c r="AV136" s="12" t="s">
        <v>78</v>
      </c>
      <c r="AW136" s="12" t="s">
        <v>33</v>
      </c>
      <c r="AX136" s="12" t="s">
        <v>69</v>
      </c>
      <c r="AY136" s="196" t="s">
        <v>127</v>
      </c>
    </row>
    <row r="137" spans="2:65" s="13" customFormat="1">
      <c r="B137" s="203"/>
      <c r="D137" s="204" t="s">
        <v>137</v>
      </c>
      <c r="E137" s="205" t="s">
        <v>5</v>
      </c>
      <c r="F137" s="206" t="s">
        <v>141</v>
      </c>
      <c r="H137" s="207">
        <v>16.88</v>
      </c>
      <c r="I137" s="208"/>
      <c r="L137" s="203"/>
      <c r="M137" s="209"/>
      <c r="N137" s="210"/>
      <c r="O137" s="210"/>
      <c r="P137" s="210"/>
      <c r="Q137" s="210"/>
      <c r="R137" s="210"/>
      <c r="S137" s="210"/>
      <c r="T137" s="211"/>
      <c r="AT137" s="212" t="s">
        <v>137</v>
      </c>
      <c r="AU137" s="212" t="s">
        <v>78</v>
      </c>
      <c r="AV137" s="13" t="s">
        <v>84</v>
      </c>
      <c r="AW137" s="13" t="s">
        <v>33</v>
      </c>
      <c r="AX137" s="13" t="s">
        <v>74</v>
      </c>
      <c r="AY137" s="212" t="s">
        <v>127</v>
      </c>
    </row>
    <row r="138" spans="2:65" s="1" customFormat="1" ht="31.5" customHeight="1">
      <c r="B138" s="173"/>
      <c r="C138" s="174" t="s">
        <v>11</v>
      </c>
      <c r="D138" s="174" t="s">
        <v>130</v>
      </c>
      <c r="E138" s="175" t="s">
        <v>1217</v>
      </c>
      <c r="F138" s="176" t="s">
        <v>1218</v>
      </c>
      <c r="G138" s="177" t="s">
        <v>301</v>
      </c>
      <c r="H138" s="178">
        <v>16.88</v>
      </c>
      <c r="I138" s="179"/>
      <c r="J138" s="180">
        <f>ROUND(I138*H138,2)</f>
        <v>0</v>
      </c>
      <c r="K138" s="176" t="s">
        <v>134</v>
      </c>
      <c r="L138" s="40"/>
      <c r="M138" s="181" t="s">
        <v>5</v>
      </c>
      <c r="N138" s="182" t="s">
        <v>40</v>
      </c>
      <c r="O138" s="41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AR138" s="23" t="s">
        <v>84</v>
      </c>
      <c r="AT138" s="23" t="s">
        <v>130</v>
      </c>
      <c r="AU138" s="23" t="s">
        <v>78</v>
      </c>
      <c r="AY138" s="23" t="s">
        <v>127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23" t="s">
        <v>74</v>
      </c>
      <c r="BK138" s="185">
        <f>ROUND(I138*H138,2)</f>
        <v>0</v>
      </c>
      <c r="BL138" s="23" t="s">
        <v>84</v>
      </c>
      <c r="BM138" s="23" t="s">
        <v>1219</v>
      </c>
    </row>
    <row r="139" spans="2:65" s="1" customFormat="1" ht="31.5" customHeight="1">
      <c r="B139" s="173"/>
      <c r="C139" s="174" t="s">
        <v>266</v>
      </c>
      <c r="D139" s="174" t="s">
        <v>130</v>
      </c>
      <c r="E139" s="175" t="s">
        <v>1220</v>
      </c>
      <c r="F139" s="176" t="s">
        <v>1221</v>
      </c>
      <c r="G139" s="177" t="s">
        <v>327</v>
      </c>
      <c r="H139" s="178">
        <v>38.308999999999997</v>
      </c>
      <c r="I139" s="179"/>
      <c r="J139" s="180">
        <f>ROUND(I139*H139,2)</f>
        <v>0</v>
      </c>
      <c r="K139" s="176" t="s">
        <v>134</v>
      </c>
      <c r="L139" s="40"/>
      <c r="M139" s="181" t="s">
        <v>5</v>
      </c>
      <c r="N139" s="182" t="s">
        <v>40</v>
      </c>
      <c r="O139" s="41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AR139" s="23" t="s">
        <v>84</v>
      </c>
      <c r="AT139" s="23" t="s">
        <v>130</v>
      </c>
      <c r="AU139" s="23" t="s">
        <v>78</v>
      </c>
      <c r="AY139" s="23" t="s">
        <v>127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23" t="s">
        <v>74</v>
      </c>
      <c r="BK139" s="185">
        <f>ROUND(I139*H139,2)</f>
        <v>0</v>
      </c>
      <c r="BL139" s="23" t="s">
        <v>84</v>
      </c>
      <c r="BM139" s="23" t="s">
        <v>1222</v>
      </c>
    </row>
    <row r="140" spans="2:65" s="11" customFormat="1">
      <c r="B140" s="186"/>
      <c r="D140" s="187" t="s">
        <v>137</v>
      </c>
      <c r="E140" s="188" t="s">
        <v>5</v>
      </c>
      <c r="F140" s="189" t="s">
        <v>1223</v>
      </c>
      <c r="H140" s="190" t="s">
        <v>5</v>
      </c>
      <c r="I140" s="191"/>
      <c r="L140" s="186"/>
      <c r="M140" s="192"/>
      <c r="N140" s="193"/>
      <c r="O140" s="193"/>
      <c r="P140" s="193"/>
      <c r="Q140" s="193"/>
      <c r="R140" s="193"/>
      <c r="S140" s="193"/>
      <c r="T140" s="194"/>
      <c r="AT140" s="190" t="s">
        <v>137</v>
      </c>
      <c r="AU140" s="190" t="s">
        <v>78</v>
      </c>
      <c r="AV140" s="11" t="s">
        <v>74</v>
      </c>
      <c r="AW140" s="11" t="s">
        <v>33</v>
      </c>
      <c r="AX140" s="11" t="s">
        <v>69</v>
      </c>
      <c r="AY140" s="190" t="s">
        <v>127</v>
      </c>
    </row>
    <row r="141" spans="2:65" s="12" customFormat="1">
      <c r="B141" s="195"/>
      <c r="D141" s="187" t="s">
        <v>137</v>
      </c>
      <c r="E141" s="196" t="s">
        <v>5</v>
      </c>
      <c r="F141" s="197" t="s">
        <v>1224</v>
      </c>
      <c r="H141" s="198">
        <v>38.308999999999997</v>
      </c>
      <c r="I141" s="199"/>
      <c r="L141" s="195"/>
      <c r="M141" s="200"/>
      <c r="N141" s="201"/>
      <c r="O141" s="201"/>
      <c r="P141" s="201"/>
      <c r="Q141" s="201"/>
      <c r="R141" s="201"/>
      <c r="S141" s="201"/>
      <c r="T141" s="202"/>
      <c r="AT141" s="196" t="s">
        <v>137</v>
      </c>
      <c r="AU141" s="196" t="s">
        <v>78</v>
      </c>
      <c r="AV141" s="12" t="s">
        <v>78</v>
      </c>
      <c r="AW141" s="12" t="s">
        <v>33</v>
      </c>
      <c r="AX141" s="12" t="s">
        <v>69</v>
      </c>
      <c r="AY141" s="196" t="s">
        <v>127</v>
      </c>
    </row>
    <row r="142" spans="2:65" s="13" customFormat="1">
      <c r="B142" s="203"/>
      <c r="D142" s="204" t="s">
        <v>137</v>
      </c>
      <c r="E142" s="205" t="s">
        <v>5</v>
      </c>
      <c r="F142" s="206" t="s">
        <v>141</v>
      </c>
      <c r="H142" s="207">
        <v>38.308999999999997</v>
      </c>
      <c r="I142" s="208"/>
      <c r="L142" s="203"/>
      <c r="M142" s="209"/>
      <c r="N142" s="210"/>
      <c r="O142" s="210"/>
      <c r="P142" s="210"/>
      <c r="Q142" s="210"/>
      <c r="R142" s="210"/>
      <c r="S142" s="210"/>
      <c r="T142" s="211"/>
      <c r="AT142" s="212" t="s">
        <v>137</v>
      </c>
      <c r="AU142" s="212" t="s">
        <v>78</v>
      </c>
      <c r="AV142" s="13" t="s">
        <v>84</v>
      </c>
      <c r="AW142" s="13" t="s">
        <v>33</v>
      </c>
      <c r="AX142" s="13" t="s">
        <v>74</v>
      </c>
      <c r="AY142" s="212" t="s">
        <v>127</v>
      </c>
    </row>
    <row r="143" spans="2:65" s="1" customFormat="1" ht="22.5" customHeight="1">
      <c r="B143" s="173"/>
      <c r="C143" s="174" t="s">
        <v>271</v>
      </c>
      <c r="D143" s="174" t="s">
        <v>130</v>
      </c>
      <c r="E143" s="175" t="s">
        <v>1225</v>
      </c>
      <c r="F143" s="176" t="s">
        <v>1226</v>
      </c>
      <c r="G143" s="177" t="s">
        <v>301</v>
      </c>
      <c r="H143" s="178">
        <v>96.012</v>
      </c>
      <c r="I143" s="179"/>
      <c r="J143" s="180">
        <f>ROUND(I143*H143,2)</f>
        <v>0</v>
      </c>
      <c r="K143" s="176" t="s">
        <v>134</v>
      </c>
      <c r="L143" s="40"/>
      <c r="M143" s="181" t="s">
        <v>5</v>
      </c>
      <c r="N143" s="182" t="s">
        <v>40</v>
      </c>
      <c r="O143" s="41"/>
      <c r="P143" s="183">
        <f>O143*H143</f>
        <v>0</v>
      </c>
      <c r="Q143" s="183">
        <v>2.5100000000000001E-3</v>
      </c>
      <c r="R143" s="183">
        <f>Q143*H143</f>
        <v>0.24099012</v>
      </c>
      <c r="S143" s="183">
        <v>0</v>
      </c>
      <c r="T143" s="184">
        <f>S143*H143</f>
        <v>0</v>
      </c>
      <c r="AR143" s="23" t="s">
        <v>84</v>
      </c>
      <c r="AT143" s="23" t="s">
        <v>130</v>
      </c>
      <c r="AU143" s="23" t="s">
        <v>78</v>
      </c>
      <c r="AY143" s="23" t="s">
        <v>127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23" t="s">
        <v>74</v>
      </c>
      <c r="BK143" s="185">
        <f>ROUND(I143*H143,2)</f>
        <v>0</v>
      </c>
      <c r="BL143" s="23" t="s">
        <v>84</v>
      </c>
      <c r="BM143" s="23" t="s">
        <v>1227</v>
      </c>
    </row>
    <row r="144" spans="2:65" s="11" customFormat="1">
      <c r="B144" s="186"/>
      <c r="D144" s="187" t="s">
        <v>137</v>
      </c>
      <c r="E144" s="188" t="s">
        <v>5</v>
      </c>
      <c r="F144" s="189" t="s">
        <v>1223</v>
      </c>
      <c r="H144" s="190" t="s">
        <v>5</v>
      </c>
      <c r="I144" s="191"/>
      <c r="L144" s="186"/>
      <c r="M144" s="192"/>
      <c r="N144" s="193"/>
      <c r="O144" s="193"/>
      <c r="P144" s="193"/>
      <c r="Q144" s="193"/>
      <c r="R144" s="193"/>
      <c r="S144" s="193"/>
      <c r="T144" s="194"/>
      <c r="AT144" s="190" t="s">
        <v>137</v>
      </c>
      <c r="AU144" s="190" t="s">
        <v>78</v>
      </c>
      <c r="AV144" s="11" t="s">
        <v>74</v>
      </c>
      <c r="AW144" s="11" t="s">
        <v>33</v>
      </c>
      <c r="AX144" s="11" t="s">
        <v>69</v>
      </c>
      <c r="AY144" s="190" t="s">
        <v>127</v>
      </c>
    </row>
    <row r="145" spans="2:65" s="12" customFormat="1">
      <c r="B145" s="195"/>
      <c r="D145" s="187" t="s">
        <v>137</v>
      </c>
      <c r="E145" s="196" t="s">
        <v>5</v>
      </c>
      <c r="F145" s="197" t="s">
        <v>1228</v>
      </c>
      <c r="H145" s="198">
        <v>95.772000000000006</v>
      </c>
      <c r="I145" s="199"/>
      <c r="L145" s="195"/>
      <c r="M145" s="200"/>
      <c r="N145" s="201"/>
      <c r="O145" s="201"/>
      <c r="P145" s="201"/>
      <c r="Q145" s="201"/>
      <c r="R145" s="201"/>
      <c r="S145" s="201"/>
      <c r="T145" s="202"/>
      <c r="AT145" s="196" t="s">
        <v>137</v>
      </c>
      <c r="AU145" s="196" t="s">
        <v>78</v>
      </c>
      <c r="AV145" s="12" t="s">
        <v>78</v>
      </c>
      <c r="AW145" s="12" t="s">
        <v>33</v>
      </c>
      <c r="AX145" s="12" t="s">
        <v>69</v>
      </c>
      <c r="AY145" s="196" t="s">
        <v>127</v>
      </c>
    </row>
    <row r="146" spans="2:65" s="12" customFormat="1">
      <c r="B146" s="195"/>
      <c r="D146" s="187" t="s">
        <v>137</v>
      </c>
      <c r="E146" s="196" t="s">
        <v>5</v>
      </c>
      <c r="F146" s="197" t="s">
        <v>1229</v>
      </c>
      <c r="H146" s="198">
        <v>0.24</v>
      </c>
      <c r="I146" s="199"/>
      <c r="L146" s="195"/>
      <c r="M146" s="200"/>
      <c r="N146" s="201"/>
      <c r="O146" s="201"/>
      <c r="P146" s="201"/>
      <c r="Q146" s="201"/>
      <c r="R146" s="201"/>
      <c r="S146" s="201"/>
      <c r="T146" s="202"/>
      <c r="AT146" s="196" t="s">
        <v>137</v>
      </c>
      <c r="AU146" s="196" t="s">
        <v>78</v>
      </c>
      <c r="AV146" s="12" t="s">
        <v>78</v>
      </c>
      <c r="AW146" s="12" t="s">
        <v>33</v>
      </c>
      <c r="AX146" s="12" t="s">
        <v>69</v>
      </c>
      <c r="AY146" s="196" t="s">
        <v>127</v>
      </c>
    </row>
    <row r="147" spans="2:65" s="13" customFormat="1">
      <c r="B147" s="203"/>
      <c r="D147" s="204" t="s">
        <v>137</v>
      </c>
      <c r="E147" s="205" t="s">
        <v>5</v>
      </c>
      <c r="F147" s="206" t="s">
        <v>141</v>
      </c>
      <c r="H147" s="207">
        <v>96.012</v>
      </c>
      <c r="I147" s="208"/>
      <c r="L147" s="203"/>
      <c r="M147" s="209"/>
      <c r="N147" s="210"/>
      <c r="O147" s="210"/>
      <c r="P147" s="210"/>
      <c r="Q147" s="210"/>
      <c r="R147" s="210"/>
      <c r="S147" s="210"/>
      <c r="T147" s="211"/>
      <c r="AT147" s="212" t="s">
        <v>137</v>
      </c>
      <c r="AU147" s="212" t="s">
        <v>78</v>
      </c>
      <c r="AV147" s="13" t="s">
        <v>84</v>
      </c>
      <c r="AW147" s="13" t="s">
        <v>33</v>
      </c>
      <c r="AX147" s="13" t="s">
        <v>74</v>
      </c>
      <c r="AY147" s="212" t="s">
        <v>127</v>
      </c>
    </row>
    <row r="148" spans="2:65" s="1" customFormat="1" ht="22.5" customHeight="1">
      <c r="B148" s="173"/>
      <c r="C148" s="174" t="s">
        <v>279</v>
      </c>
      <c r="D148" s="174" t="s">
        <v>130</v>
      </c>
      <c r="E148" s="175" t="s">
        <v>1230</v>
      </c>
      <c r="F148" s="176" t="s">
        <v>1231</v>
      </c>
      <c r="G148" s="177" t="s">
        <v>301</v>
      </c>
      <c r="H148" s="178">
        <v>96.012</v>
      </c>
      <c r="I148" s="179"/>
      <c r="J148" s="180">
        <f>ROUND(I148*H148,2)</f>
        <v>0</v>
      </c>
      <c r="K148" s="176" t="s">
        <v>134</v>
      </c>
      <c r="L148" s="40"/>
      <c r="M148" s="181" t="s">
        <v>5</v>
      </c>
      <c r="N148" s="182" t="s">
        <v>40</v>
      </c>
      <c r="O148" s="41"/>
      <c r="P148" s="183">
        <f>O148*H148</f>
        <v>0</v>
      </c>
      <c r="Q148" s="183">
        <v>0</v>
      </c>
      <c r="R148" s="183">
        <f>Q148*H148</f>
        <v>0</v>
      </c>
      <c r="S148" s="183">
        <v>0</v>
      </c>
      <c r="T148" s="184">
        <f>S148*H148</f>
        <v>0</v>
      </c>
      <c r="AR148" s="23" t="s">
        <v>84</v>
      </c>
      <c r="AT148" s="23" t="s">
        <v>130</v>
      </c>
      <c r="AU148" s="23" t="s">
        <v>78</v>
      </c>
      <c r="AY148" s="23" t="s">
        <v>127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23" t="s">
        <v>74</v>
      </c>
      <c r="BK148" s="185">
        <f>ROUND(I148*H148,2)</f>
        <v>0</v>
      </c>
      <c r="BL148" s="23" t="s">
        <v>84</v>
      </c>
      <c r="BM148" s="23" t="s">
        <v>1232</v>
      </c>
    </row>
    <row r="149" spans="2:65" s="1" customFormat="1" ht="22.5" customHeight="1">
      <c r="B149" s="173"/>
      <c r="C149" s="174" t="s">
        <v>406</v>
      </c>
      <c r="D149" s="174" t="s">
        <v>130</v>
      </c>
      <c r="E149" s="175" t="s">
        <v>1233</v>
      </c>
      <c r="F149" s="176" t="s">
        <v>1234</v>
      </c>
      <c r="G149" s="177" t="s">
        <v>423</v>
      </c>
      <c r="H149" s="178">
        <v>2.359</v>
      </c>
      <c r="I149" s="179"/>
      <c r="J149" s="180">
        <f>ROUND(I149*H149,2)</f>
        <v>0</v>
      </c>
      <c r="K149" s="176" t="s">
        <v>134</v>
      </c>
      <c r="L149" s="40"/>
      <c r="M149" s="181" t="s">
        <v>5</v>
      </c>
      <c r="N149" s="182" t="s">
        <v>40</v>
      </c>
      <c r="O149" s="41"/>
      <c r="P149" s="183">
        <f>O149*H149</f>
        <v>0</v>
      </c>
      <c r="Q149" s="183">
        <v>1.04331</v>
      </c>
      <c r="R149" s="183">
        <f>Q149*H149</f>
        <v>2.4611682899999998</v>
      </c>
      <c r="S149" s="183">
        <v>0</v>
      </c>
      <c r="T149" s="184">
        <f>S149*H149</f>
        <v>0</v>
      </c>
      <c r="AR149" s="23" t="s">
        <v>84</v>
      </c>
      <c r="AT149" s="23" t="s">
        <v>130</v>
      </c>
      <c r="AU149" s="23" t="s">
        <v>78</v>
      </c>
      <c r="AY149" s="23" t="s">
        <v>127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23" t="s">
        <v>74</v>
      </c>
      <c r="BK149" s="185">
        <f>ROUND(I149*H149,2)</f>
        <v>0</v>
      </c>
      <c r="BL149" s="23" t="s">
        <v>84</v>
      </c>
      <c r="BM149" s="23" t="s">
        <v>1235</v>
      </c>
    </row>
    <row r="150" spans="2:65" s="12" customFormat="1">
      <c r="B150" s="195"/>
      <c r="D150" s="187" t="s">
        <v>137</v>
      </c>
      <c r="E150" s="196" t="s">
        <v>5</v>
      </c>
      <c r="F150" s="197" t="s">
        <v>1236</v>
      </c>
      <c r="H150" s="198">
        <v>2.359</v>
      </c>
      <c r="I150" s="199"/>
      <c r="L150" s="195"/>
      <c r="M150" s="200"/>
      <c r="N150" s="201"/>
      <c r="O150" s="201"/>
      <c r="P150" s="201"/>
      <c r="Q150" s="201"/>
      <c r="R150" s="201"/>
      <c r="S150" s="201"/>
      <c r="T150" s="202"/>
      <c r="AT150" s="196" t="s">
        <v>137</v>
      </c>
      <c r="AU150" s="196" t="s">
        <v>78</v>
      </c>
      <c r="AV150" s="12" t="s">
        <v>78</v>
      </c>
      <c r="AW150" s="12" t="s">
        <v>33</v>
      </c>
      <c r="AX150" s="12" t="s">
        <v>69</v>
      </c>
      <c r="AY150" s="196" t="s">
        <v>127</v>
      </c>
    </row>
    <row r="151" spans="2:65" s="13" customFormat="1">
      <c r="B151" s="203"/>
      <c r="D151" s="187" t="s">
        <v>137</v>
      </c>
      <c r="E151" s="216" t="s">
        <v>5</v>
      </c>
      <c r="F151" s="217" t="s">
        <v>141</v>
      </c>
      <c r="H151" s="218">
        <v>2.359</v>
      </c>
      <c r="I151" s="208"/>
      <c r="L151" s="203"/>
      <c r="M151" s="209"/>
      <c r="N151" s="210"/>
      <c r="O151" s="210"/>
      <c r="P151" s="210"/>
      <c r="Q151" s="210"/>
      <c r="R151" s="210"/>
      <c r="S151" s="210"/>
      <c r="T151" s="211"/>
      <c r="AT151" s="212" t="s">
        <v>137</v>
      </c>
      <c r="AU151" s="212" t="s">
        <v>78</v>
      </c>
      <c r="AV151" s="13" t="s">
        <v>84</v>
      </c>
      <c r="AW151" s="13" t="s">
        <v>33</v>
      </c>
      <c r="AX151" s="13" t="s">
        <v>74</v>
      </c>
      <c r="AY151" s="212" t="s">
        <v>127</v>
      </c>
    </row>
    <row r="152" spans="2:65" s="10" customFormat="1" ht="29.85" customHeight="1">
      <c r="B152" s="159"/>
      <c r="D152" s="170" t="s">
        <v>68</v>
      </c>
      <c r="E152" s="171" t="s">
        <v>84</v>
      </c>
      <c r="F152" s="171" t="s">
        <v>513</v>
      </c>
      <c r="I152" s="162"/>
      <c r="J152" s="172">
        <f>BK152</f>
        <v>0</v>
      </c>
      <c r="L152" s="159"/>
      <c r="M152" s="164"/>
      <c r="N152" s="165"/>
      <c r="O152" s="165"/>
      <c r="P152" s="166">
        <f>SUM(P153:P155)</f>
        <v>0</v>
      </c>
      <c r="Q152" s="165"/>
      <c r="R152" s="166">
        <f>SUM(R153:R155)</f>
        <v>35.852544000000002</v>
      </c>
      <c r="S152" s="165"/>
      <c r="T152" s="167">
        <f>SUM(T153:T155)</f>
        <v>0</v>
      </c>
      <c r="AR152" s="160" t="s">
        <v>74</v>
      </c>
      <c r="AT152" s="168" t="s">
        <v>68</v>
      </c>
      <c r="AU152" s="168" t="s">
        <v>74</v>
      </c>
      <c r="AY152" s="160" t="s">
        <v>127</v>
      </c>
      <c r="BK152" s="169">
        <f>SUM(BK153:BK155)</f>
        <v>0</v>
      </c>
    </row>
    <row r="153" spans="2:65" s="1" customFormat="1" ht="31.5" customHeight="1">
      <c r="B153" s="173"/>
      <c r="C153" s="174" t="s">
        <v>176</v>
      </c>
      <c r="D153" s="174" t="s">
        <v>130</v>
      </c>
      <c r="E153" s="175" t="s">
        <v>1237</v>
      </c>
      <c r="F153" s="176" t="s">
        <v>1238</v>
      </c>
      <c r="G153" s="177" t="s">
        <v>327</v>
      </c>
      <c r="H153" s="178">
        <v>16.8</v>
      </c>
      <c r="I153" s="179"/>
      <c r="J153" s="180">
        <f>ROUND(I153*H153,2)</f>
        <v>0</v>
      </c>
      <c r="K153" s="176" t="s">
        <v>134</v>
      </c>
      <c r="L153" s="40"/>
      <c r="M153" s="181" t="s">
        <v>5</v>
      </c>
      <c r="N153" s="182" t="s">
        <v>40</v>
      </c>
      <c r="O153" s="41"/>
      <c r="P153" s="183">
        <f>O153*H153</f>
        <v>0</v>
      </c>
      <c r="Q153" s="183">
        <v>2.13408</v>
      </c>
      <c r="R153" s="183">
        <f>Q153*H153</f>
        <v>35.852544000000002</v>
      </c>
      <c r="S153" s="183">
        <v>0</v>
      </c>
      <c r="T153" s="184">
        <f>S153*H153</f>
        <v>0</v>
      </c>
      <c r="AR153" s="23" t="s">
        <v>84</v>
      </c>
      <c r="AT153" s="23" t="s">
        <v>130</v>
      </c>
      <c r="AU153" s="23" t="s">
        <v>78</v>
      </c>
      <c r="AY153" s="23" t="s">
        <v>127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23" t="s">
        <v>74</v>
      </c>
      <c r="BK153" s="185">
        <f>ROUND(I153*H153,2)</f>
        <v>0</v>
      </c>
      <c r="BL153" s="23" t="s">
        <v>84</v>
      </c>
      <c r="BM153" s="23" t="s">
        <v>1239</v>
      </c>
    </row>
    <row r="154" spans="2:65" s="12" customFormat="1">
      <c r="B154" s="195"/>
      <c r="D154" s="187" t="s">
        <v>137</v>
      </c>
      <c r="E154" s="196" t="s">
        <v>5</v>
      </c>
      <c r="F154" s="197" t="s">
        <v>1240</v>
      </c>
      <c r="H154" s="198">
        <v>16.8</v>
      </c>
      <c r="I154" s="199"/>
      <c r="L154" s="195"/>
      <c r="M154" s="200"/>
      <c r="N154" s="201"/>
      <c r="O154" s="201"/>
      <c r="P154" s="201"/>
      <c r="Q154" s="201"/>
      <c r="R154" s="201"/>
      <c r="S154" s="201"/>
      <c r="T154" s="202"/>
      <c r="AT154" s="196" t="s">
        <v>137</v>
      </c>
      <c r="AU154" s="196" t="s">
        <v>78</v>
      </c>
      <c r="AV154" s="12" t="s">
        <v>78</v>
      </c>
      <c r="AW154" s="12" t="s">
        <v>33</v>
      </c>
      <c r="AX154" s="12" t="s">
        <v>69</v>
      </c>
      <c r="AY154" s="196" t="s">
        <v>127</v>
      </c>
    </row>
    <row r="155" spans="2:65" s="13" customFormat="1">
      <c r="B155" s="203"/>
      <c r="D155" s="187" t="s">
        <v>137</v>
      </c>
      <c r="E155" s="216" t="s">
        <v>5</v>
      </c>
      <c r="F155" s="217" t="s">
        <v>141</v>
      </c>
      <c r="H155" s="218">
        <v>16.8</v>
      </c>
      <c r="I155" s="208"/>
      <c r="L155" s="203"/>
      <c r="M155" s="209"/>
      <c r="N155" s="210"/>
      <c r="O155" s="210"/>
      <c r="P155" s="210"/>
      <c r="Q155" s="210"/>
      <c r="R155" s="210"/>
      <c r="S155" s="210"/>
      <c r="T155" s="211"/>
      <c r="AT155" s="212" t="s">
        <v>137</v>
      </c>
      <c r="AU155" s="212" t="s">
        <v>78</v>
      </c>
      <c r="AV155" s="13" t="s">
        <v>84</v>
      </c>
      <c r="AW155" s="13" t="s">
        <v>33</v>
      </c>
      <c r="AX155" s="13" t="s">
        <v>74</v>
      </c>
      <c r="AY155" s="212" t="s">
        <v>127</v>
      </c>
    </row>
    <row r="156" spans="2:65" s="10" customFormat="1" ht="29.85" customHeight="1">
      <c r="B156" s="159"/>
      <c r="D156" s="170" t="s">
        <v>68</v>
      </c>
      <c r="E156" s="171" t="s">
        <v>200</v>
      </c>
      <c r="F156" s="171" t="s">
        <v>805</v>
      </c>
      <c r="I156" s="162"/>
      <c r="J156" s="172">
        <f>BK156</f>
        <v>0</v>
      </c>
      <c r="L156" s="159"/>
      <c r="M156" s="164"/>
      <c r="N156" s="165"/>
      <c r="O156" s="165"/>
      <c r="P156" s="166">
        <f>SUM(P157:P165)</f>
        <v>0</v>
      </c>
      <c r="Q156" s="165"/>
      <c r="R156" s="166">
        <f>SUM(R157:R165)</f>
        <v>2.9867208000000005</v>
      </c>
      <c r="S156" s="165"/>
      <c r="T156" s="167">
        <f>SUM(T157:T165)</f>
        <v>0</v>
      </c>
      <c r="AR156" s="160" t="s">
        <v>74</v>
      </c>
      <c r="AT156" s="168" t="s">
        <v>68</v>
      </c>
      <c r="AU156" s="168" t="s">
        <v>74</v>
      </c>
      <c r="AY156" s="160" t="s">
        <v>127</v>
      </c>
      <c r="BK156" s="169">
        <f>SUM(BK157:BK165)</f>
        <v>0</v>
      </c>
    </row>
    <row r="157" spans="2:65" s="1" customFormat="1" ht="31.5" customHeight="1">
      <c r="B157" s="173"/>
      <c r="C157" s="174" t="s">
        <v>10</v>
      </c>
      <c r="D157" s="174" t="s">
        <v>130</v>
      </c>
      <c r="E157" s="175" t="s">
        <v>1241</v>
      </c>
      <c r="F157" s="176" t="s">
        <v>1242</v>
      </c>
      <c r="G157" s="177" t="s">
        <v>144</v>
      </c>
      <c r="H157" s="178">
        <v>41.64</v>
      </c>
      <c r="I157" s="179"/>
      <c r="J157" s="180">
        <f>ROUND(I157*H157,2)</f>
        <v>0</v>
      </c>
      <c r="K157" s="176" t="s">
        <v>134</v>
      </c>
      <c r="L157" s="40"/>
      <c r="M157" s="181" t="s">
        <v>5</v>
      </c>
      <c r="N157" s="182" t="s">
        <v>40</v>
      </c>
      <c r="O157" s="41"/>
      <c r="P157" s="183">
        <f>O157*H157</f>
        <v>0</v>
      </c>
      <c r="Q157" s="183">
        <v>7.1050000000000002E-2</v>
      </c>
      <c r="R157" s="183">
        <f>Q157*H157</f>
        <v>2.9585220000000003</v>
      </c>
      <c r="S157" s="183">
        <v>0</v>
      </c>
      <c r="T157" s="184">
        <f>S157*H157</f>
        <v>0</v>
      </c>
      <c r="AR157" s="23" t="s">
        <v>84</v>
      </c>
      <c r="AT157" s="23" t="s">
        <v>130</v>
      </c>
      <c r="AU157" s="23" t="s">
        <v>78</v>
      </c>
      <c r="AY157" s="23" t="s">
        <v>127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23" t="s">
        <v>74</v>
      </c>
      <c r="BK157" s="185">
        <f>ROUND(I157*H157,2)</f>
        <v>0</v>
      </c>
      <c r="BL157" s="23" t="s">
        <v>84</v>
      </c>
      <c r="BM157" s="23" t="s">
        <v>1243</v>
      </c>
    </row>
    <row r="158" spans="2:65" s="11" customFormat="1">
      <c r="B158" s="186"/>
      <c r="D158" s="187" t="s">
        <v>137</v>
      </c>
      <c r="E158" s="188" t="s">
        <v>5</v>
      </c>
      <c r="F158" s="189" t="s">
        <v>1214</v>
      </c>
      <c r="H158" s="190" t="s">
        <v>5</v>
      </c>
      <c r="I158" s="191"/>
      <c r="L158" s="186"/>
      <c r="M158" s="192"/>
      <c r="N158" s="193"/>
      <c r="O158" s="193"/>
      <c r="P158" s="193"/>
      <c r="Q158" s="193"/>
      <c r="R158" s="193"/>
      <c r="S158" s="193"/>
      <c r="T158" s="194"/>
      <c r="AT158" s="190" t="s">
        <v>137</v>
      </c>
      <c r="AU158" s="190" t="s">
        <v>78</v>
      </c>
      <c r="AV158" s="11" t="s">
        <v>74</v>
      </c>
      <c r="AW158" s="11" t="s">
        <v>33</v>
      </c>
      <c r="AX158" s="11" t="s">
        <v>69</v>
      </c>
      <c r="AY158" s="190" t="s">
        <v>127</v>
      </c>
    </row>
    <row r="159" spans="2:65" s="11" customFormat="1">
      <c r="B159" s="186"/>
      <c r="D159" s="187" t="s">
        <v>137</v>
      </c>
      <c r="E159" s="188" t="s">
        <v>5</v>
      </c>
      <c r="F159" s="189" t="s">
        <v>1244</v>
      </c>
      <c r="H159" s="190" t="s">
        <v>5</v>
      </c>
      <c r="I159" s="191"/>
      <c r="L159" s="186"/>
      <c r="M159" s="192"/>
      <c r="N159" s="193"/>
      <c r="O159" s="193"/>
      <c r="P159" s="193"/>
      <c r="Q159" s="193"/>
      <c r="R159" s="193"/>
      <c r="S159" s="193"/>
      <c r="T159" s="194"/>
      <c r="AT159" s="190" t="s">
        <v>137</v>
      </c>
      <c r="AU159" s="190" t="s">
        <v>78</v>
      </c>
      <c r="AV159" s="11" t="s">
        <v>74</v>
      </c>
      <c r="AW159" s="11" t="s">
        <v>33</v>
      </c>
      <c r="AX159" s="11" t="s">
        <v>69</v>
      </c>
      <c r="AY159" s="190" t="s">
        <v>127</v>
      </c>
    </row>
    <row r="160" spans="2:65" s="12" customFormat="1">
      <c r="B160" s="195"/>
      <c r="D160" s="187" t="s">
        <v>137</v>
      </c>
      <c r="E160" s="196" t="s">
        <v>5</v>
      </c>
      <c r="F160" s="197" t="s">
        <v>1245</v>
      </c>
      <c r="H160" s="198">
        <v>41.64</v>
      </c>
      <c r="I160" s="199"/>
      <c r="L160" s="195"/>
      <c r="M160" s="200"/>
      <c r="N160" s="201"/>
      <c r="O160" s="201"/>
      <c r="P160" s="201"/>
      <c r="Q160" s="201"/>
      <c r="R160" s="201"/>
      <c r="S160" s="201"/>
      <c r="T160" s="202"/>
      <c r="AT160" s="196" t="s">
        <v>137</v>
      </c>
      <c r="AU160" s="196" t="s">
        <v>78</v>
      </c>
      <c r="AV160" s="12" t="s">
        <v>78</v>
      </c>
      <c r="AW160" s="12" t="s">
        <v>33</v>
      </c>
      <c r="AX160" s="12" t="s">
        <v>69</v>
      </c>
      <c r="AY160" s="196" t="s">
        <v>127</v>
      </c>
    </row>
    <row r="161" spans="2:65" s="13" customFormat="1">
      <c r="B161" s="203"/>
      <c r="D161" s="204" t="s">
        <v>137</v>
      </c>
      <c r="E161" s="205" t="s">
        <v>5</v>
      </c>
      <c r="F161" s="206" t="s">
        <v>141</v>
      </c>
      <c r="H161" s="207">
        <v>41.64</v>
      </c>
      <c r="I161" s="208"/>
      <c r="L161" s="203"/>
      <c r="M161" s="209"/>
      <c r="N161" s="210"/>
      <c r="O161" s="210"/>
      <c r="P161" s="210"/>
      <c r="Q161" s="210"/>
      <c r="R161" s="210"/>
      <c r="S161" s="210"/>
      <c r="T161" s="211"/>
      <c r="AT161" s="212" t="s">
        <v>137</v>
      </c>
      <c r="AU161" s="212" t="s">
        <v>78</v>
      </c>
      <c r="AV161" s="13" t="s">
        <v>84</v>
      </c>
      <c r="AW161" s="13" t="s">
        <v>33</v>
      </c>
      <c r="AX161" s="13" t="s">
        <v>74</v>
      </c>
      <c r="AY161" s="212" t="s">
        <v>127</v>
      </c>
    </row>
    <row r="162" spans="2:65" s="1" customFormat="1" ht="22.5" customHeight="1">
      <c r="B162" s="173"/>
      <c r="C162" s="174" t="s">
        <v>420</v>
      </c>
      <c r="D162" s="174" t="s">
        <v>130</v>
      </c>
      <c r="E162" s="175" t="s">
        <v>1246</v>
      </c>
      <c r="F162" s="176" t="s">
        <v>1247</v>
      </c>
      <c r="G162" s="177" t="s">
        <v>301</v>
      </c>
      <c r="H162" s="178">
        <v>7.56</v>
      </c>
      <c r="I162" s="179"/>
      <c r="J162" s="180">
        <f>ROUND(I162*H162,2)</f>
        <v>0</v>
      </c>
      <c r="K162" s="176" t="s">
        <v>134</v>
      </c>
      <c r="L162" s="40"/>
      <c r="M162" s="181" t="s">
        <v>5</v>
      </c>
      <c r="N162" s="182" t="s">
        <v>40</v>
      </c>
      <c r="O162" s="41"/>
      <c r="P162" s="183">
        <f>O162*H162</f>
        <v>0</v>
      </c>
      <c r="Q162" s="183">
        <v>3.7299999999999998E-3</v>
      </c>
      <c r="R162" s="183">
        <f>Q162*H162</f>
        <v>2.8198799999999996E-2</v>
      </c>
      <c r="S162" s="183">
        <v>0</v>
      </c>
      <c r="T162" s="184">
        <f>S162*H162</f>
        <v>0</v>
      </c>
      <c r="AR162" s="23" t="s">
        <v>84</v>
      </c>
      <c r="AT162" s="23" t="s">
        <v>130</v>
      </c>
      <c r="AU162" s="23" t="s">
        <v>78</v>
      </c>
      <c r="AY162" s="23" t="s">
        <v>127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23" t="s">
        <v>74</v>
      </c>
      <c r="BK162" s="185">
        <f>ROUND(I162*H162,2)</f>
        <v>0</v>
      </c>
      <c r="BL162" s="23" t="s">
        <v>84</v>
      </c>
      <c r="BM162" s="23" t="s">
        <v>1248</v>
      </c>
    </row>
    <row r="163" spans="2:65" s="11" customFormat="1">
      <c r="B163" s="186"/>
      <c r="D163" s="187" t="s">
        <v>137</v>
      </c>
      <c r="E163" s="188" t="s">
        <v>5</v>
      </c>
      <c r="F163" s="189" t="s">
        <v>615</v>
      </c>
      <c r="H163" s="190" t="s">
        <v>5</v>
      </c>
      <c r="I163" s="191"/>
      <c r="L163" s="186"/>
      <c r="M163" s="192"/>
      <c r="N163" s="193"/>
      <c r="O163" s="193"/>
      <c r="P163" s="193"/>
      <c r="Q163" s="193"/>
      <c r="R163" s="193"/>
      <c r="S163" s="193"/>
      <c r="T163" s="194"/>
      <c r="AT163" s="190" t="s">
        <v>137</v>
      </c>
      <c r="AU163" s="190" t="s">
        <v>78</v>
      </c>
      <c r="AV163" s="11" t="s">
        <v>74</v>
      </c>
      <c r="AW163" s="11" t="s">
        <v>33</v>
      </c>
      <c r="AX163" s="11" t="s">
        <v>69</v>
      </c>
      <c r="AY163" s="190" t="s">
        <v>127</v>
      </c>
    </row>
    <row r="164" spans="2:65" s="12" customFormat="1">
      <c r="B164" s="195"/>
      <c r="D164" s="187" t="s">
        <v>137</v>
      </c>
      <c r="E164" s="196" t="s">
        <v>5</v>
      </c>
      <c r="F164" s="197" t="s">
        <v>1249</v>
      </c>
      <c r="H164" s="198">
        <v>7.56</v>
      </c>
      <c r="I164" s="199"/>
      <c r="L164" s="195"/>
      <c r="M164" s="200"/>
      <c r="N164" s="201"/>
      <c r="O164" s="201"/>
      <c r="P164" s="201"/>
      <c r="Q164" s="201"/>
      <c r="R164" s="201"/>
      <c r="S164" s="201"/>
      <c r="T164" s="202"/>
      <c r="AT164" s="196" t="s">
        <v>137</v>
      </c>
      <c r="AU164" s="196" t="s">
        <v>78</v>
      </c>
      <c r="AV164" s="12" t="s">
        <v>78</v>
      </c>
      <c r="AW164" s="12" t="s">
        <v>33</v>
      </c>
      <c r="AX164" s="12" t="s">
        <v>69</v>
      </c>
      <c r="AY164" s="196" t="s">
        <v>127</v>
      </c>
    </row>
    <row r="165" spans="2:65" s="13" customFormat="1">
      <c r="B165" s="203"/>
      <c r="D165" s="187" t="s">
        <v>137</v>
      </c>
      <c r="E165" s="216" t="s">
        <v>5</v>
      </c>
      <c r="F165" s="217" t="s">
        <v>141</v>
      </c>
      <c r="H165" s="218">
        <v>7.56</v>
      </c>
      <c r="I165" s="208"/>
      <c r="L165" s="203"/>
      <c r="M165" s="209"/>
      <c r="N165" s="210"/>
      <c r="O165" s="210"/>
      <c r="P165" s="210"/>
      <c r="Q165" s="210"/>
      <c r="R165" s="210"/>
      <c r="S165" s="210"/>
      <c r="T165" s="211"/>
      <c r="AT165" s="212" t="s">
        <v>137</v>
      </c>
      <c r="AU165" s="212" t="s">
        <v>78</v>
      </c>
      <c r="AV165" s="13" t="s">
        <v>84</v>
      </c>
      <c r="AW165" s="13" t="s">
        <v>33</v>
      </c>
      <c r="AX165" s="13" t="s">
        <v>74</v>
      </c>
      <c r="AY165" s="212" t="s">
        <v>127</v>
      </c>
    </row>
    <row r="166" spans="2:65" s="10" customFormat="1" ht="29.85" customHeight="1">
      <c r="B166" s="159"/>
      <c r="D166" s="170" t="s">
        <v>68</v>
      </c>
      <c r="E166" s="171" t="s">
        <v>1037</v>
      </c>
      <c r="F166" s="171" t="s">
        <v>1038</v>
      </c>
      <c r="I166" s="162"/>
      <c r="J166" s="172">
        <f>BK166</f>
        <v>0</v>
      </c>
      <c r="L166" s="159"/>
      <c r="M166" s="164"/>
      <c r="N166" s="165"/>
      <c r="O166" s="165"/>
      <c r="P166" s="166">
        <f>P167</f>
        <v>0</v>
      </c>
      <c r="Q166" s="165"/>
      <c r="R166" s="166">
        <f>R167</f>
        <v>0</v>
      </c>
      <c r="S166" s="165"/>
      <c r="T166" s="167">
        <f>T167</f>
        <v>0</v>
      </c>
      <c r="AR166" s="160" t="s">
        <v>74</v>
      </c>
      <c r="AT166" s="168" t="s">
        <v>68</v>
      </c>
      <c r="AU166" s="168" t="s">
        <v>74</v>
      </c>
      <c r="AY166" s="160" t="s">
        <v>127</v>
      </c>
      <c r="BK166" s="169">
        <f>BK167</f>
        <v>0</v>
      </c>
    </row>
    <row r="167" spans="2:65" s="1" customFormat="1" ht="44.25" customHeight="1">
      <c r="B167" s="173"/>
      <c r="C167" s="174" t="s">
        <v>426</v>
      </c>
      <c r="D167" s="174" t="s">
        <v>130</v>
      </c>
      <c r="E167" s="175" t="s">
        <v>1250</v>
      </c>
      <c r="F167" s="176" t="s">
        <v>1251</v>
      </c>
      <c r="G167" s="177" t="s">
        <v>423</v>
      </c>
      <c r="H167" s="178">
        <v>199.47399999999999</v>
      </c>
      <c r="I167" s="179"/>
      <c r="J167" s="180">
        <f>ROUND(I167*H167,2)</f>
        <v>0</v>
      </c>
      <c r="K167" s="176" t="s">
        <v>134</v>
      </c>
      <c r="L167" s="40"/>
      <c r="M167" s="181" t="s">
        <v>5</v>
      </c>
      <c r="N167" s="182" t="s">
        <v>40</v>
      </c>
      <c r="O167" s="41"/>
      <c r="P167" s="183">
        <f>O167*H167</f>
        <v>0</v>
      </c>
      <c r="Q167" s="183">
        <v>0</v>
      </c>
      <c r="R167" s="183">
        <f>Q167*H167</f>
        <v>0</v>
      </c>
      <c r="S167" s="183">
        <v>0</v>
      </c>
      <c r="T167" s="184">
        <f>S167*H167</f>
        <v>0</v>
      </c>
      <c r="AR167" s="23" t="s">
        <v>84</v>
      </c>
      <c r="AT167" s="23" t="s">
        <v>130</v>
      </c>
      <c r="AU167" s="23" t="s">
        <v>78</v>
      </c>
      <c r="AY167" s="23" t="s">
        <v>127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23" t="s">
        <v>74</v>
      </c>
      <c r="BK167" s="185">
        <f>ROUND(I167*H167,2)</f>
        <v>0</v>
      </c>
      <c r="BL167" s="23" t="s">
        <v>84</v>
      </c>
      <c r="BM167" s="23" t="s">
        <v>1252</v>
      </c>
    </row>
    <row r="168" spans="2:65" s="10" customFormat="1" ht="37.35" customHeight="1">
      <c r="B168" s="159"/>
      <c r="D168" s="160" t="s">
        <v>68</v>
      </c>
      <c r="E168" s="161" t="s">
        <v>1253</v>
      </c>
      <c r="F168" s="161" t="s">
        <v>1254</v>
      </c>
      <c r="I168" s="162"/>
      <c r="J168" s="163">
        <f>BK168</f>
        <v>0</v>
      </c>
      <c r="L168" s="159"/>
      <c r="M168" s="164"/>
      <c r="N168" s="165"/>
      <c r="O168" s="165"/>
      <c r="P168" s="166">
        <f>P169</f>
        <v>0</v>
      </c>
      <c r="Q168" s="165"/>
      <c r="R168" s="166">
        <f>R169</f>
        <v>0</v>
      </c>
      <c r="S168" s="165"/>
      <c r="T168" s="167">
        <f>T169</f>
        <v>0</v>
      </c>
      <c r="AR168" s="160" t="s">
        <v>78</v>
      </c>
      <c r="AT168" s="168" t="s">
        <v>68</v>
      </c>
      <c r="AU168" s="168" t="s">
        <v>69</v>
      </c>
      <c r="AY168" s="160" t="s">
        <v>127</v>
      </c>
      <c r="BK168" s="169">
        <f>BK169</f>
        <v>0</v>
      </c>
    </row>
    <row r="169" spans="2:65" s="10" customFormat="1" ht="19.95" customHeight="1">
      <c r="B169" s="159"/>
      <c r="D169" s="170" t="s">
        <v>68</v>
      </c>
      <c r="E169" s="171" t="s">
        <v>1255</v>
      </c>
      <c r="F169" s="171" t="s">
        <v>1256</v>
      </c>
      <c r="I169" s="162"/>
      <c r="J169" s="172">
        <f>BK169</f>
        <v>0</v>
      </c>
      <c r="L169" s="159"/>
      <c r="M169" s="164"/>
      <c r="N169" s="165"/>
      <c r="O169" s="165"/>
      <c r="P169" s="166">
        <f>SUM(P170:P174)</f>
        <v>0</v>
      </c>
      <c r="Q169" s="165"/>
      <c r="R169" s="166">
        <f>SUM(R170:R174)</f>
        <v>0</v>
      </c>
      <c r="S169" s="165"/>
      <c r="T169" s="167">
        <f>SUM(T170:T174)</f>
        <v>0</v>
      </c>
      <c r="AR169" s="160" t="s">
        <v>78</v>
      </c>
      <c r="AT169" s="168" t="s">
        <v>68</v>
      </c>
      <c r="AU169" s="168" t="s">
        <v>74</v>
      </c>
      <c r="AY169" s="160" t="s">
        <v>127</v>
      </c>
      <c r="BK169" s="169">
        <f>SUM(BK170:BK174)</f>
        <v>0</v>
      </c>
    </row>
    <row r="170" spans="2:65" s="1" customFormat="1" ht="22.5" customHeight="1">
      <c r="B170" s="173"/>
      <c r="C170" s="174" t="s">
        <v>438</v>
      </c>
      <c r="D170" s="174" t="s">
        <v>130</v>
      </c>
      <c r="E170" s="175" t="s">
        <v>1257</v>
      </c>
      <c r="F170" s="176" t="s">
        <v>1258</v>
      </c>
      <c r="G170" s="177" t="s">
        <v>301</v>
      </c>
      <c r="H170" s="178">
        <v>96.5</v>
      </c>
      <c r="I170" s="179"/>
      <c r="J170" s="180">
        <f>ROUND(I170*H170,2)</f>
        <v>0</v>
      </c>
      <c r="K170" s="176" t="s">
        <v>1555</v>
      </c>
      <c r="L170" s="40"/>
      <c r="M170" s="181" t="s">
        <v>5</v>
      </c>
      <c r="N170" s="182" t="s">
        <v>40</v>
      </c>
      <c r="O170" s="41"/>
      <c r="P170" s="183">
        <f>O170*H170</f>
        <v>0</v>
      </c>
      <c r="Q170" s="183">
        <v>0</v>
      </c>
      <c r="R170" s="183">
        <f>Q170*H170</f>
        <v>0</v>
      </c>
      <c r="S170" s="183">
        <v>0</v>
      </c>
      <c r="T170" s="184">
        <f>S170*H170</f>
        <v>0</v>
      </c>
      <c r="AR170" s="23" t="s">
        <v>266</v>
      </c>
      <c r="AT170" s="23" t="s">
        <v>130</v>
      </c>
      <c r="AU170" s="23" t="s">
        <v>78</v>
      </c>
      <c r="AY170" s="23" t="s">
        <v>127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23" t="s">
        <v>74</v>
      </c>
      <c r="BK170" s="185">
        <f>ROUND(I170*H170,2)</f>
        <v>0</v>
      </c>
      <c r="BL170" s="23" t="s">
        <v>266</v>
      </c>
      <c r="BM170" s="23" t="s">
        <v>1259</v>
      </c>
    </row>
    <row r="171" spans="2:65" s="11" customFormat="1">
      <c r="B171" s="186"/>
      <c r="D171" s="187" t="s">
        <v>137</v>
      </c>
      <c r="E171" s="188" t="s">
        <v>5</v>
      </c>
      <c r="F171" s="189" t="s">
        <v>1260</v>
      </c>
      <c r="H171" s="190" t="s">
        <v>5</v>
      </c>
      <c r="I171" s="191"/>
      <c r="L171" s="186"/>
      <c r="M171" s="192"/>
      <c r="N171" s="193"/>
      <c r="O171" s="193"/>
      <c r="P171" s="193"/>
      <c r="Q171" s="193"/>
      <c r="R171" s="193"/>
      <c r="S171" s="193"/>
      <c r="T171" s="194"/>
      <c r="AT171" s="190" t="s">
        <v>137</v>
      </c>
      <c r="AU171" s="190" t="s">
        <v>78</v>
      </c>
      <c r="AV171" s="11" t="s">
        <v>74</v>
      </c>
      <c r="AW171" s="11" t="s">
        <v>33</v>
      </c>
      <c r="AX171" s="11" t="s">
        <v>69</v>
      </c>
      <c r="AY171" s="190" t="s">
        <v>127</v>
      </c>
    </row>
    <row r="172" spans="2:65" s="12" customFormat="1">
      <c r="B172" s="195"/>
      <c r="D172" s="187" t="s">
        <v>137</v>
      </c>
      <c r="E172" s="196" t="s">
        <v>5</v>
      </c>
      <c r="F172" s="197" t="s">
        <v>1261</v>
      </c>
      <c r="H172" s="198">
        <v>96.5</v>
      </c>
      <c r="I172" s="199"/>
      <c r="L172" s="195"/>
      <c r="M172" s="200"/>
      <c r="N172" s="201"/>
      <c r="O172" s="201"/>
      <c r="P172" s="201"/>
      <c r="Q172" s="201"/>
      <c r="R172" s="201"/>
      <c r="S172" s="201"/>
      <c r="T172" s="202"/>
      <c r="AT172" s="196" t="s">
        <v>137</v>
      </c>
      <c r="AU172" s="196" t="s">
        <v>78</v>
      </c>
      <c r="AV172" s="12" t="s">
        <v>78</v>
      </c>
      <c r="AW172" s="12" t="s">
        <v>33</v>
      </c>
      <c r="AX172" s="12" t="s">
        <v>69</v>
      </c>
      <c r="AY172" s="196" t="s">
        <v>127</v>
      </c>
    </row>
    <row r="173" spans="2:65" s="13" customFormat="1">
      <c r="B173" s="203"/>
      <c r="D173" s="204" t="s">
        <v>137</v>
      </c>
      <c r="E173" s="205" t="s">
        <v>5</v>
      </c>
      <c r="F173" s="206" t="s">
        <v>141</v>
      </c>
      <c r="H173" s="207">
        <v>96.5</v>
      </c>
      <c r="I173" s="208"/>
      <c r="L173" s="203"/>
      <c r="M173" s="209"/>
      <c r="N173" s="210"/>
      <c r="O173" s="210"/>
      <c r="P173" s="210"/>
      <c r="Q173" s="210"/>
      <c r="R173" s="210"/>
      <c r="S173" s="210"/>
      <c r="T173" s="211"/>
      <c r="AT173" s="212" t="s">
        <v>137</v>
      </c>
      <c r="AU173" s="212" t="s">
        <v>78</v>
      </c>
      <c r="AV173" s="13" t="s">
        <v>84</v>
      </c>
      <c r="AW173" s="13" t="s">
        <v>33</v>
      </c>
      <c r="AX173" s="13" t="s">
        <v>74</v>
      </c>
      <c r="AY173" s="212" t="s">
        <v>127</v>
      </c>
    </row>
    <row r="174" spans="2:65" s="1" customFormat="1" ht="31.5" customHeight="1">
      <c r="B174" s="173"/>
      <c r="C174" s="174" t="s">
        <v>444</v>
      </c>
      <c r="D174" s="174" t="s">
        <v>130</v>
      </c>
      <c r="E174" s="175" t="s">
        <v>1262</v>
      </c>
      <c r="F174" s="176" t="s">
        <v>1263</v>
      </c>
      <c r="G174" s="177" t="s">
        <v>1264</v>
      </c>
      <c r="H174" s="240"/>
      <c r="I174" s="179"/>
      <c r="J174" s="180">
        <f>ROUND(I174*H174,2)</f>
        <v>0</v>
      </c>
      <c r="K174" s="176" t="s">
        <v>134</v>
      </c>
      <c r="L174" s="40"/>
      <c r="M174" s="181" t="s">
        <v>5</v>
      </c>
      <c r="N174" s="236" t="s">
        <v>40</v>
      </c>
      <c r="O174" s="237"/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9">
        <f>S174*H174</f>
        <v>0</v>
      </c>
      <c r="AR174" s="23" t="s">
        <v>266</v>
      </c>
      <c r="AT174" s="23" t="s">
        <v>130</v>
      </c>
      <c r="AU174" s="23" t="s">
        <v>78</v>
      </c>
      <c r="AY174" s="23" t="s">
        <v>127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23" t="s">
        <v>74</v>
      </c>
      <c r="BK174" s="185">
        <f>ROUND(I174*H174,2)</f>
        <v>0</v>
      </c>
      <c r="BL174" s="23" t="s">
        <v>266</v>
      </c>
      <c r="BM174" s="23" t="s">
        <v>1265</v>
      </c>
    </row>
    <row r="175" spans="2:65" s="1" customFormat="1" ht="6.9" customHeight="1">
      <c r="B175" s="55"/>
      <c r="C175" s="56"/>
      <c r="D175" s="56"/>
      <c r="E175" s="56"/>
      <c r="F175" s="56"/>
      <c r="G175" s="56"/>
      <c r="H175" s="56"/>
      <c r="I175" s="126"/>
      <c r="J175" s="56"/>
      <c r="K175" s="56"/>
      <c r="L175" s="40"/>
    </row>
  </sheetData>
  <autoFilter ref="C84:K174"/>
  <mergeCells count="9"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9"/>
  <sheetViews>
    <sheetView showGridLines="0" topLeftCell="B1" workbookViewId="0">
      <pane ySplit="1" topLeftCell="A2" activePane="bottomLeft" state="frozen"/>
      <selection pane="bottomLeft" activeCell="J104" sqref="J104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8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93</v>
      </c>
      <c r="G1" s="359" t="s">
        <v>94</v>
      </c>
      <c r="H1" s="359"/>
      <c r="I1" s="102"/>
      <c r="J1" s="101" t="s">
        <v>95</v>
      </c>
      <c r="K1" s="100" t="s">
        <v>96</v>
      </c>
      <c r="L1" s="101" t="s">
        <v>97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89</v>
      </c>
    </row>
    <row r="3" spans="1:70" ht="6.9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78</v>
      </c>
    </row>
    <row r="4" spans="1:70" ht="36.9" customHeight="1">
      <c r="B4" s="27"/>
      <c r="C4" s="28"/>
      <c r="D4" s="29" t="s">
        <v>98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3.2">
      <c r="B6" s="27"/>
      <c r="C6" s="28"/>
      <c r="D6" s="36" t="s">
        <v>18</v>
      </c>
      <c r="E6" s="28"/>
      <c r="F6" s="28"/>
      <c r="G6" s="28"/>
      <c r="H6" s="28"/>
      <c r="I6" s="104"/>
      <c r="J6" s="28"/>
      <c r="K6" s="30"/>
    </row>
    <row r="7" spans="1:70" ht="22.5" customHeight="1">
      <c r="B7" s="27"/>
      <c r="C7" s="28"/>
      <c r="D7" s="28"/>
      <c r="E7" s="360" t="str">
        <f>'Rekapitulace stavby'!K6</f>
        <v>Modernizace silnice II-311 Nepomuky Horní Čermná</v>
      </c>
      <c r="F7" s="361"/>
      <c r="G7" s="361"/>
      <c r="H7" s="361"/>
      <c r="I7" s="104"/>
      <c r="J7" s="28"/>
      <c r="K7" s="30"/>
    </row>
    <row r="8" spans="1:70" s="1" customFormat="1" ht="13.2">
      <c r="B8" s="40"/>
      <c r="C8" s="41"/>
      <c r="D8" s="36" t="s">
        <v>99</v>
      </c>
      <c r="E8" s="41"/>
      <c r="F8" s="41"/>
      <c r="G8" s="41"/>
      <c r="H8" s="41"/>
      <c r="I8" s="105"/>
      <c r="J8" s="41"/>
      <c r="K8" s="44"/>
    </row>
    <row r="9" spans="1:70" s="1" customFormat="1" ht="36.9" customHeight="1">
      <c r="B9" s="40"/>
      <c r="C9" s="41"/>
      <c r="D9" s="41"/>
      <c r="E9" s="362" t="s">
        <v>1266</v>
      </c>
      <c r="F9" s="363"/>
      <c r="G9" s="363"/>
      <c r="H9" s="363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>
      <c r="B11" s="40"/>
      <c r="C11" s="41"/>
      <c r="D11" s="36" t="s">
        <v>20</v>
      </c>
      <c r="E11" s="41"/>
      <c r="F11" s="34" t="s">
        <v>5</v>
      </c>
      <c r="G11" s="41"/>
      <c r="H11" s="41"/>
      <c r="I11" s="106" t="s">
        <v>21</v>
      </c>
      <c r="J11" s="34" t="s">
        <v>5</v>
      </c>
      <c r="K11" s="44"/>
    </row>
    <row r="12" spans="1:70" s="1" customFormat="1" ht="14.4" customHeight="1">
      <c r="B12" s="40"/>
      <c r="C12" s="41"/>
      <c r="D12" s="36" t="s">
        <v>22</v>
      </c>
      <c r="E12" s="41"/>
      <c r="F12" s="34" t="s">
        <v>23</v>
      </c>
      <c r="G12" s="41"/>
      <c r="H12" s="41"/>
      <c r="I12" s="106" t="s">
        <v>24</v>
      </c>
      <c r="J12" s="107" t="str">
        <f>'Rekapitulace stavby'!AN8</f>
        <v>12. 7. 2017</v>
      </c>
      <c r="K12" s="44"/>
    </row>
    <row r="13" spans="1:70" s="1" customFormat="1" ht="10.8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>
      <c r="B14" s="40"/>
      <c r="C14" s="41"/>
      <c r="D14" s="36" t="s">
        <v>26</v>
      </c>
      <c r="E14" s="41"/>
      <c r="F14" s="41"/>
      <c r="G14" s="41"/>
      <c r="H14" s="41"/>
      <c r="I14" s="106" t="s">
        <v>27</v>
      </c>
      <c r="J14" s="34" t="s">
        <v>5</v>
      </c>
      <c r="K14" s="44"/>
    </row>
    <row r="15" spans="1:70" s="1" customFormat="1" ht="18" customHeight="1">
      <c r="B15" s="40"/>
      <c r="C15" s="41"/>
      <c r="D15" s="41"/>
      <c r="E15" s="34" t="s">
        <v>28</v>
      </c>
      <c r="F15" s="41"/>
      <c r="G15" s="41"/>
      <c r="H15" s="41"/>
      <c r="I15" s="106" t="s">
        <v>29</v>
      </c>
      <c r="J15" s="34" t="s">
        <v>5</v>
      </c>
      <c r="K15" s="44"/>
    </row>
    <row r="16" spans="1:70" s="1" customFormat="1" ht="6.9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>
      <c r="B17" s="40"/>
      <c r="C17" s="41"/>
      <c r="D17" s="36" t="s">
        <v>30</v>
      </c>
      <c r="E17" s="41"/>
      <c r="F17" s="41"/>
      <c r="G17" s="41"/>
      <c r="H17" s="41"/>
      <c r="I17" s="106" t="s">
        <v>27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>Ing.Martin Krejčí</v>
      </c>
      <c r="F18" s="41"/>
      <c r="G18" s="41"/>
      <c r="H18" s="41"/>
      <c r="I18" s="106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>
      <c r="B20" s="40"/>
      <c r="C20" s="41"/>
      <c r="D20" s="36" t="s">
        <v>31</v>
      </c>
      <c r="E20" s="41"/>
      <c r="F20" s="41"/>
      <c r="G20" s="41"/>
      <c r="H20" s="41"/>
      <c r="I20" s="106" t="s">
        <v>27</v>
      </c>
      <c r="J20" s="34" t="s">
        <v>5</v>
      </c>
      <c r="K20" s="44"/>
    </row>
    <row r="21" spans="2:11" s="1" customFormat="1" ht="18" customHeight="1">
      <c r="B21" s="40"/>
      <c r="C21" s="41"/>
      <c r="D21" s="41"/>
      <c r="E21" s="34" t="s">
        <v>32</v>
      </c>
      <c r="F21" s="41"/>
      <c r="G21" s="41"/>
      <c r="H21" s="41"/>
      <c r="I21" s="106" t="s">
        <v>29</v>
      </c>
      <c r="J21" s="34" t="s">
        <v>5</v>
      </c>
      <c r="K21" s="44"/>
    </row>
    <row r="22" spans="2:11" s="1" customFormat="1" ht="6.9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>
      <c r="B23" s="40"/>
      <c r="C23" s="41"/>
      <c r="D23" s="36" t="s">
        <v>34</v>
      </c>
      <c r="E23" s="41"/>
      <c r="F23" s="41"/>
      <c r="G23" s="41"/>
      <c r="H23" s="41"/>
      <c r="I23" s="105"/>
      <c r="J23" s="41"/>
      <c r="K23" s="44"/>
    </row>
    <row r="24" spans="2:11" s="6" customFormat="1" ht="22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35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>
      <c r="B29" s="40"/>
      <c r="C29" s="41"/>
      <c r="D29" s="41"/>
      <c r="E29" s="41"/>
      <c r="F29" s="45" t="s">
        <v>37</v>
      </c>
      <c r="G29" s="41"/>
      <c r="H29" s="41"/>
      <c r="I29" s="116" t="s">
        <v>36</v>
      </c>
      <c r="J29" s="45" t="s">
        <v>38</v>
      </c>
      <c r="K29" s="44"/>
    </row>
    <row r="30" spans="2:11" s="1" customFormat="1" ht="14.4" customHeight="1">
      <c r="B30" s="40"/>
      <c r="C30" s="41"/>
      <c r="D30" s="48" t="s">
        <v>39</v>
      </c>
      <c r="E30" s="48" t="s">
        <v>40</v>
      </c>
      <c r="F30" s="117">
        <f>ROUND(SUM(BE79:BE98), 2)</f>
        <v>0</v>
      </c>
      <c r="G30" s="41"/>
      <c r="H30" s="41"/>
      <c r="I30" s="118">
        <v>0.21</v>
      </c>
      <c r="J30" s="117">
        <f>ROUND(ROUND((SUM(BE79:BE98)), 2)*I30, 2)</f>
        <v>0</v>
      </c>
      <c r="K30" s="44"/>
    </row>
    <row r="31" spans="2:11" s="1" customFormat="1" ht="14.4" customHeight="1">
      <c r="B31" s="40"/>
      <c r="C31" s="41"/>
      <c r="D31" s="41"/>
      <c r="E31" s="48" t="s">
        <v>41</v>
      </c>
      <c r="F31" s="117">
        <f>ROUND(SUM(BF79:BF98), 2)</f>
        <v>0</v>
      </c>
      <c r="G31" s="41"/>
      <c r="H31" s="41"/>
      <c r="I31" s="118">
        <v>0.15</v>
      </c>
      <c r="J31" s="117">
        <f>ROUND(ROUND((SUM(BF79:BF98)), 2)*I31, 2)</f>
        <v>0</v>
      </c>
      <c r="K31" s="44"/>
    </row>
    <row r="32" spans="2:11" s="1" customFormat="1" ht="14.4" hidden="1" customHeight="1">
      <c r="B32" s="40"/>
      <c r="C32" s="41"/>
      <c r="D32" s="41"/>
      <c r="E32" s="48" t="s">
        <v>42</v>
      </c>
      <c r="F32" s="117">
        <f>ROUND(SUM(BG79:BG98),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>
      <c r="B33" s="40"/>
      <c r="C33" s="41"/>
      <c r="D33" s="41"/>
      <c r="E33" s="48" t="s">
        <v>43</v>
      </c>
      <c r="F33" s="117">
        <f>ROUND(SUM(BH79:BH98),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>
      <c r="B34" s="40"/>
      <c r="C34" s="41"/>
      <c r="D34" s="41"/>
      <c r="E34" s="48" t="s">
        <v>44</v>
      </c>
      <c r="F34" s="117">
        <f>ROUND(SUM(BI79:BI98),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45</v>
      </c>
      <c r="E36" s="70"/>
      <c r="F36" s="70"/>
      <c r="G36" s="121" t="s">
        <v>46</v>
      </c>
      <c r="H36" s="122" t="s">
        <v>47</v>
      </c>
      <c r="I36" s="123"/>
      <c r="J36" s="124">
        <f>SUM(J27:J34)</f>
        <v>0</v>
      </c>
      <c r="K36" s="125"/>
    </row>
    <row r="37" spans="2:11" s="1" customFormat="1" ht="14.4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" customHeight="1">
      <c r="B42" s="40"/>
      <c r="C42" s="29" t="s">
        <v>101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>
      <c r="B44" s="40"/>
      <c r="C44" s="36" t="s">
        <v>18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22.5" customHeight="1">
      <c r="B45" s="40"/>
      <c r="C45" s="41"/>
      <c r="D45" s="41"/>
      <c r="E45" s="360" t="str">
        <f>E7</f>
        <v>Modernizace silnice II-311 Nepomuky Horní Čermná</v>
      </c>
      <c r="F45" s="361"/>
      <c r="G45" s="361"/>
      <c r="H45" s="361"/>
      <c r="I45" s="105"/>
      <c r="J45" s="41"/>
      <c r="K45" s="44"/>
    </row>
    <row r="46" spans="2:11" s="1" customFormat="1" ht="14.4" customHeight="1">
      <c r="B46" s="40"/>
      <c r="C46" s="36" t="s">
        <v>99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23.25" customHeight="1">
      <c r="B47" s="40"/>
      <c r="C47" s="41"/>
      <c r="D47" s="41"/>
      <c r="E47" s="362" t="str">
        <f>E9</f>
        <v>5 - SO 401 Úpravy vedení-aktivity hlavní</v>
      </c>
      <c r="F47" s="363"/>
      <c r="G47" s="363"/>
      <c r="H47" s="363"/>
      <c r="I47" s="105"/>
      <c r="J47" s="41"/>
      <c r="K47" s="44"/>
    </row>
    <row r="48" spans="2:11" s="1" customFormat="1" ht="6.9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22</v>
      </c>
      <c r="D49" s="41"/>
      <c r="E49" s="41"/>
      <c r="F49" s="34" t="str">
        <f>F12</f>
        <v xml:space="preserve"> </v>
      </c>
      <c r="G49" s="41"/>
      <c r="H49" s="41"/>
      <c r="I49" s="106" t="s">
        <v>24</v>
      </c>
      <c r="J49" s="107" t="str">
        <f>IF(J12="","",J12)</f>
        <v>12. 7. 2017</v>
      </c>
      <c r="K49" s="44"/>
    </row>
    <row r="50" spans="2:47" s="1" customFormat="1" ht="6.9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3.2">
      <c r="B51" s="40"/>
      <c r="C51" s="36" t="s">
        <v>26</v>
      </c>
      <c r="D51" s="41"/>
      <c r="E51" s="41"/>
      <c r="F51" s="34" t="str">
        <f>E15</f>
        <v>Pardubický kraj Komenského náměstí 125,Pardubice</v>
      </c>
      <c r="G51" s="41"/>
      <c r="H51" s="41"/>
      <c r="I51" s="106" t="s">
        <v>31</v>
      </c>
      <c r="J51" s="34" t="str">
        <f>E21</f>
        <v>HaskoningDHV Czech Republic,spol.s.r.o.,</v>
      </c>
      <c r="K51" s="44"/>
    </row>
    <row r="52" spans="2:47" s="1" customFormat="1" ht="14.4" customHeight="1">
      <c r="B52" s="40"/>
      <c r="C52" s="36" t="s">
        <v>30</v>
      </c>
      <c r="D52" s="41"/>
      <c r="E52" s="41"/>
      <c r="F52" s="34" t="str">
        <f>IF(E18="","",E18)</f>
        <v>Ing.Martin Krejčí</v>
      </c>
      <c r="G52" s="41"/>
      <c r="H52" s="41"/>
      <c r="I52" s="105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102</v>
      </c>
      <c r="D54" s="119"/>
      <c r="E54" s="119"/>
      <c r="F54" s="119"/>
      <c r="G54" s="119"/>
      <c r="H54" s="119"/>
      <c r="I54" s="130"/>
      <c r="J54" s="131" t="s">
        <v>103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104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105</v>
      </c>
    </row>
    <row r="57" spans="2:47" s="7" customFormat="1" ht="24.9" customHeight="1">
      <c r="B57" s="134"/>
      <c r="C57" s="135"/>
      <c r="D57" s="136" t="s">
        <v>287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95" customHeight="1">
      <c r="B58" s="141"/>
      <c r="C58" s="142"/>
      <c r="D58" s="143" t="s">
        <v>288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95" customHeight="1">
      <c r="B59" s="141"/>
      <c r="C59" s="142"/>
      <c r="D59" s="143" t="s">
        <v>1267</v>
      </c>
      <c r="E59" s="144"/>
      <c r="F59" s="144"/>
      <c r="G59" s="144"/>
      <c r="H59" s="144"/>
      <c r="I59" s="145"/>
      <c r="J59" s="146">
        <f>J96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" customHeight="1">
      <c r="B66" s="40"/>
      <c r="C66" s="60" t="s">
        <v>111</v>
      </c>
      <c r="L66" s="40"/>
    </row>
    <row r="67" spans="2:63" s="1" customFormat="1" ht="6.9" customHeight="1">
      <c r="B67" s="40"/>
      <c r="L67" s="40"/>
    </row>
    <row r="68" spans="2:63" s="1" customFormat="1" ht="14.4" customHeight="1">
      <c r="B68" s="40"/>
      <c r="C68" s="62" t="s">
        <v>18</v>
      </c>
      <c r="L68" s="40"/>
    </row>
    <row r="69" spans="2:63" s="1" customFormat="1" ht="22.5" customHeight="1">
      <c r="B69" s="40"/>
      <c r="E69" s="356" t="str">
        <f>E7</f>
        <v>Modernizace silnice II-311 Nepomuky Horní Čermná</v>
      </c>
      <c r="F69" s="357"/>
      <c r="G69" s="357"/>
      <c r="H69" s="357"/>
      <c r="L69" s="40"/>
    </row>
    <row r="70" spans="2:63" s="1" customFormat="1" ht="14.4" customHeight="1">
      <c r="B70" s="40"/>
      <c r="C70" s="62" t="s">
        <v>99</v>
      </c>
      <c r="L70" s="40"/>
    </row>
    <row r="71" spans="2:63" s="1" customFormat="1" ht="23.25" customHeight="1">
      <c r="B71" s="40"/>
      <c r="E71" s="326" t="str">
        <f>E9</f>
        <v>5 - SO 401 Úpravy vedení-aktivity hlavní</v>
      </c>
      <c r="F71" s="358"/>
      <c r="G71" s="358"/>
      <c r="H71" s="358"/>
      <c r="L71" s="40"/>
    </row>
    <row r="72" spans="2:63" s="1" customFormat="1" ht="6.9" customHeight="1">
      <c r="B72" s="40"/>
      <c r="L72" s="40"/>
    </row>
    <row r="73" spans="2:63" s="1" customFormat="1" ht="18" customHeight="1">
      <c r="B73" s="40"/>
      <c r="C73" s="62" t="s">
        <v>22</v>
      </c>
      <c r="F73" s="148" t="str">
        <f>F12</f>
        <v xml:space="preserve"> </v>
      </c>
      <c r="I73" s="149" t="s">
        <v>24</v>
      </c>
      <c r="J73" s="66" t="str">
        <f>IF(J12="","",J12)</f>
        <v>12. 7. 2017</v>
      </c>
      <c r="L73" s="40"/>
    </row>
    <row r="74" spans="2:63" s="1" customFormat="1" ht="6.9" customHeight="1">
      <c r="B74" s="40"/>
      <c r="L74" s="40"/>
    </row>
    <row r="75" spans="2:63" s="1" customFormat="1" ht="13.2">
      <c r="B75" s="40"/>
      <c r="C75" s="62" t="s">
        <v>26</v>
      </c>
      <c r="F75" s="148" t="str">
        <f>E15</f>
        <v>Pardubický kraj Komenského náměstí 125,Pardubice</v>
      </c>
      <c r="I75" s="149" t="s">
        <v>31</v>
      </c>
      <c r="J75" s="148" t="str">
        <f>E21</f>
        <v>HaskoningDHV Czech Republic,spol.s.r.o.,</v>
      </c>
      <c r="L75" s="40"/>
    </row>
    <row r="76" spans="2:63" s="1" customFormat="1" ht="14.4" customHeight="1">
      <c r="B76" s="40"/>
      <c r="C76" s="62" t="s">
        <v>30</v>
      </c>
      <c r="F76" s="148" t="str">
        <f>IF(E18="","",E18)</f>
        <v>Ing.Martin Krejčí</v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112</v>
      </c>
      <c r="D78" s="152" t="s">
        <v>54</v>
      </c>
      <c r="E78" s="152" t="s">
        <v>50</v>
      </c>
      <c r="F78" s="152" t="s">
        <v>113</v>
      </c>
      <c r="G78" s="152" t="s">
        <v>114</v>
      </c>
      <c r="H78" s="152" t="s">
        <v>115</v>
      </c>
      <c r="I78" s="153" t="s">
        <v>116</v>
      </c>
      <c r="J78" s="152" t="s">
        <v>103</v>
      </c>
      <c r="K78" s="154" t="s">
        <v>117</v>
      </c>
      <c r="L78" s="150"/>
      <c r="M78" s="72" t="s">
        <v>118</v>
      </c>
      <c r="N78" s="73" t="s">
        <v>39</v>
      </c>
      <c r="O78" s="73" t="s">
        <v>119</v>
      </c>
      <c r="P78" s="73" t="s">
        <v>120</v>
      </c>
      <c r="Q78" s="73" t="s">
        <v>121</v>
      </c>
      <c r="R78" s="73" t="s">
        <v>122</v>
      </c>
      <c r="S78" s="73" t="s">
        <v>123</v>
      </c>
      <c r="T78" s="74" t="s">
        <v>124</v>
      </c>
    </row>
    <row r="79" spans="2:63" s="1" customFormat="1" ht="29.25" customHeight="1">
      <c r="B79" s="40"/>
      <c r="C79" s="76" t="s">
        <v>104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</v>
      </c>
      <c r="S79" s="67"/>
      <c r="T79" s="157">
        <f>T80</f>
        <v>0</v>
      </c>
      <c r="AT79" s="23" t="s">
        <v>68</v>
      </c>
      <c r="AU79" s="23" t="s">
        <v>105</v>
      </c>
      <c r="BK79" s="158">
        <f>BK80</f>
        <v>0</v>
      </c>
    </row>
    <row r="80" spans="2:63" s="10" customFormat="1" ht="37.35" customHeight="1">
      <c r="B80" s="159"/>
      <c r="D80" s="160" t="s">
        <v>68</v>
      </c>
      <c r="E80" s="161" t="s">
        <v>296</v>
      </c>
      <c r="F80" s="161" t="s">
        <v>297</v>
      </c>
      <c r="I80" s="162"/>
      <c r="J80" s="163">
        <f>BK80</f>
        <v>0</v>
      </c>
      <c r="L80" s="159"/>
      <c r="M80" s="164"/>
      <c r="N80" s="165"/>
      <c r="O80" s="165"/>
      <c r="P80" s="166">
        <f>P81+P96</f>
        <v>0</v>
      </c>
      <c r="Q80" s="165"/>
      <c r="R80" s="166">
        <f>R81+R96</f>
        <v>0</v>
      </c>
      <c r="S80" s="165"/>
      <c r="T80" s="167">
        <f>T81+T96</f>
        <v>0</v>
      </c>
      <c r="AR80" s="160" t="s">
        <v>74</v>
      </c>
      <c r="AT80" s="168" t="s">
        <v>68</v>
      </c>
      <c r="AU80" s="168" t="s">
        <v>69</v>
      </c>
      <c r="AY80" s="160" t="s">
        <v>127</v>
      </c>
      <c r="BK80" s="169">
        <f>BK81+BK96</f>
        <v>0</v>
      </c>
    </row>
    <row r="81" spans="2:65" s="10" customFormat="1" ht="19.95" customHeight="1">
      <c r="B81" s="159"/>
      <c r="D81" s="170" t="s">
        <v>68</v>
      </c>
      <c r="E81" s="171" t="s">
        <v>74</v>
      </c>
      <c r="F81" s="171" t="s">
        <v>298</v>
      </c>
      <c r="I81" s="162"/>
      <c r="J81" s="172">
        <f>BK81</f>
        <v>0</v>
      </c>
      <c r="L81" s="159"/>
      <c r="M81" s="164"/>
      <c r="N81" s="165"/>
      <c r="O81" s="165"/>
      <c r="P81" s="166">
        <f>SUM(P82:P95)</f>
        <v>0</v>
      </c>
      <c r="Q81" s="165"/>
      <c r="R81" s="166">
        <f>SUM(R82:R95)</f>
        <v>0</v>
      </c>
      <c r="S81" s="165"/>
      <c r="T81" s="167">
        <f>SUM(T82:T95)</f>
        <v>0</v>
      </c>
      <c r="AR81" s="160" t="s">
        <v>74</v>
      </c>
      <c r="AT81" s="168" t="s">
        <v>68</v>
      </c>
      <c r="AU81" s="168" t="s">
        <v>74</v>
      </c>
      <c r="AY81" s="160" t="s">
        <v>127</v>
      </c>
      <c r="BK81" s="169">
        <f>SUM(BK82:BK95)</f>
        <v>0</v>
      </c>
    </row>
    <row r="82" spans="2:65" s="1" customFormat="1" ht="22.5" customHeight="1">
      <c r="B82" s="173"/>
      <c r="C82" s="174" t="s">
        <v>74</v>
      </c>
      <c r="D82" s="174" t="s">
        <v>130</v>
      </c>
      <c r="E82" s="175" t="s">
        <v>1268</v>
      </c>
      <c r="F82" s="176" t="s">
        <v>1269</v>
      </c>
      <c r="G82" s="177" t="s">
        <v>158</v>
      </c>
      <c r="H82" s="178">
        <v>0.1</v>
      </c>
      <c r="I82" s="179"/>
      <c r="J82" s="180">
        <f t="shared" ref="J82:J87" si="0">ROUND(I82*H82,2)</f>
        <v>0</v>
      </c>
      <c r="K82" s="176" t="s">
        <v>134</v>
      </c>
      <c r="L82" s="40"/>
      <c r="M82" s="181" t="s">
        <v>5</v>
      </c>
      <c r="N82" s="182" t="s">
        <v>40</v>
      </c>
      <c r="O82" s="41"/>
      <c r="P82" s="183">
        <f t="shared" ref="P82:P87" si="1">O82*H82</f>
        <v>0</v>
      </c>
      <c r="Q82" s="183">
        <v>0</v>
      </c>
      <c r="R82" s="183">
        <f t="shared" ref="R82:R87" si="2">Q82*H82</f>
        <v>0</v>
      </c>
      <c r="S82" s="183">
        <v>0</v>
      </c>
      <c r="T82" s="184">
        <f t="shared" ref="T82:T87" si="3">S82*H82</f>
        <v>0</v>
      </c>
      <c r="AR82" s="23" t="s">
        <v>84</v>
      </c>
      <c r="AT82" s="23" t="s">
        <v>130</v>
      </c>
      <c r="AU82" s="23" t="s">
        <v>78</v>
      </c>
      <c r="AY82" s="23" t="s">
        <v>127</v>
      </c>
      <c r="BE82" s="185">
        <f t="shared" ref="BE82:BE87" si="4">IF(N82="základní",J82,0)</f>
        <v>0</v>
      </c>
      <c r="BF82" s="185">
        <f t="shared" ref="BF82:BF87" si="5">IF(N82="snížená",J82,0)</f>
        <v>0</v>
      </c>
      <c r="BG82" s="185">
        <f t="shared" ref="BG82:BG87" si="6">IF(N82="zákl. přenesená",J82,0)</f>
        <v>0</v>
      </c>
      <c r="BH82" s="185">
        <f t="shared" ref="BH82:BH87" si="7">IF(N82="sníž. přenesená",J82,0)</f>
        <v>0</v>
      </c>
      <c r="BI82" s="185">
        <f t="shared" ref="BI82:BI87" si="8">IF(N82="nulová",J82,0)</f>
        <v>0</v>
      </c>
      <c r="BJ82" s="23" t="s">
        <v>74</v>
      </c>
      <c r="BK82" s="185">
        <f t="shared" ref="BK82:BK87" si="9">ROUND(I82*H82,2)</f>
        <v>0</v>
      </c>
      <c r="BL82" s="23" t="s">
        <v>84</v>
      </c>
      <c r="BM82" s="23" t="s">
        <v>1270</v>
      </c>
    </row>
    <row r="83" spans="2:65" s="1" customFormat="1" ht="22.5" customHeight="1">
      <c r="B83" s="173"/>
      <c r="C83" s="174" t="s">
        <v>78</v>
      </c>
      <c r="D83" s="174" t="s">
        <v>130</v>
      </c>
      <c r="E83" s="175" t="s">
        <v>1271</v>
      </c>
      <c r="F83" s="176" t="s">
        <v>1272</v>
      </c>
      <c r="G83" s="177" t="s">
        <v>144</v>
      </c>
      <c r="H83" s="178">
        <v>30</v>
      </c>
      <c r="I83" s="179"/>
      <c r="J83" s="180">
        <f t="shared" si="0"/>
        <v>0</v>
      </c>
      <c r="K83" s="176" t="s">
        <v>134</v>
      </c>
      <c r="L83" s="40"/>
      <c r="M83" s="181" t="s">
        <v>5</v>
      </c>
      <c r="N83" s="182" t="s">
        <v>40</v>
      </c>
      <c r="O83" s="41"/>
      <c r="P83" s="183">
        <f t="shared" si="1"/>
        <v>0</v>
      </c>
      <c r="Q83" s="183">
        <v>0</v>
      </c>
      <c r="R83" s="183">
        <f t="shared" si="2"/>
        <v>0</v>
      </c>
      <c r="S83" s="183">
        <v>0</v>
      </c>
      <c r="T83" s="184">
        <f t="shared" si="3"/>
        <v>0</v>
      </c>
      <c r="AR83" s="23" t="s">
        <v>84</v>
      </c>
      <c r="AT83" s="23" t="s">
        <v>130</v>
      </c>
      <c r="AU83" s="23" t="s">
        <v>78</v>
      </c>
      <c r="AY83" s="23" t="s">
        <v>127</v>
      </c>
      <c r="BE83" s="185">
        <f t="shared" si="4"/>
        <v>0</v>
      </c>
      <c r="BF83" s="185">
        <f t="shared" si="5"/>
        <v>0</v>
      </c>
      <c r="BG83" s="185">
        <f t="shared" si="6"/>
        <v>0</v>
      </c>
      <c r="BH83" s="185">
        <f t="shared" si="7"/>
        <v>0</v>
      </c>
      <c r="BI83" s="185">
        <f t="shared" si="8"/>
        <v>0</v>
      </c>
      <c r="BJ83" s="23" t="s">
        <v>74</v>
      </c>
      <c r="BK83" s="185">
        <f t="shared" si="9"/>
        <v>0</v>
      </c>
      <c r="BL83" s="23" t="s">
        <v>84</v>
      </c>
      <c r="BM83" s="23" t="s">
        <v>1273</v>
      </c>
    </row>
    <row r="84" spans="2:65" s="1" customFormat="1" ht="22.5" customHeight="1">
      <c r="B84" s="173"/>
      <c r="C84" s="174" t="s">
        <v>81</v>
      </c>
      <c r="D84" s="174" t="s">
        <v>130</v>
      </c>
      <c r="E84" s="175" t="s">
        <v>1274</v>
      </c>
      <c r="F84" s="176" t="s">
        <v>1275</v>
      </c>
      <c r="G84" s="177" t="s">
        <v>144</v>
      </c>
      <c r="H84" s="178">
        <v>52</v>
      </c>
      <c r="I84" s="179"/>
      <c r="J84" s="180">
        <f t="shared" si="0"/>
        <v>0</v>
      </c>
      <c r="K84" s="176" t="s">
        <v>134</v>
      </c>
      <c r="L84" s="40"/>
      <c r="M84" s="181" t="s">
        <v>5</v>
      </c>
      <c r="N84" s="182" t="s">
        <v>40</v>
      </c>
      <c r="O84" s="41"/>
      <c r="P84" s="183">
        <f t="shared" si="1"/>
        <v>0</v>
      </c>
      <c r="Q84" s="183">
        <v>0</v>
      </c>
      <c r="R84" s="183">
        <f t="shared" si="2"/>
        <v>0</v>
      </c>
      <c r="S84" s="183">
        <v>0</v>
      </c>
      <c r="T84" s="184">
        <f t="shared" si="3"/>
        <v>0</v>
      </c>
      <c r="AR84" s="23" t="s">
        <v>84</v>
      </c>
      <c r="AT84" s="23" t="s">
        <v>130</v>
      </c>
      <c r="AU84" s="23" t="s">
        <v>78</v>
      </c>
      <c r="AY84" s="23" t="s">
        <v>127</v>
      </c>
      <c r="BE84" s="185">
        <f t="shared" si="4"/>
        <v>0</v>
      </c>
      <c r="BF84" s="185">
        <f t="shared" si="5"/>
        <v>0</v>
      </c>
      <c r="BG84" s="185">
        <f t="shared" si="6"/>
        <v>0</v>
      </c>
      <c r="BH84" s="185">
        <f t="shared" si="7"/>
        <v>0</v>
      </c>
      <c r="BI84" s="185">
        <f t="shared" si="8"/>
        <v>0</v>
      </c>
      <c r="BJ84" s="23" t="s">
        <v>74</v>
      </c>
      <c r="BK84" s="185">
        <f t="shared" si="9"/>
        <v>0</v>
      </c>
      <c r="BL84" s="23" t="s">
        <v>84</v>
      </c>
      <c r="BM84" s="23" t="s">
        <v>1276</v>
      </c>
    </row>
    <row r="85" spans="2:65" s="1" customFormat="1" ht="22.5" customHeight="1">
      <c r="B85" s="173"/>
      <c r="C85" s="174" t="s">
        <v>84</v>
      </c>
      <c r="D85" s="174" t="s">
        <v>130</v>
      </c>
      <c r="E85" s="175" t="s">
        <v>1277</v>
      </c>
      <c r="F85" s="176" t="s">
        <v>1278</v>
      </c>
      <c r="G85" s="177" t="s">
        <v>144</v>
      </c>
      <c r="H85" s="178">
        <v>52</v>
      </c>
      <c r="I85" s="179"/>
      <c r="J85" s="180">
        <f t="shared" si="0"/>
        <v>0</v>
      </c>
      <c r="K85" s="176" t="s">
        <v>134</v>
      </c>
      <c r="L85" s="40"/>
      <c r="M85" s="181" t="s">
        <v>5</v>
      </c>
      <c r="N85" s="182" t="s">
        <v>40</v>
      </c>
      <c r="O85" s="41"/>
      <c r="P85" s="183">
        <f t="shared" si="1"/>
        <v>0</v>
      </c>
      <c r="Q85" s="183">
        <v>0</v>
      </c>
      <c r="R85" s="183">
        <f t="shared" si="2"/>
        <v>0</v>
      </c>
      <c r="S85" s="183">
        <v>0</v>
      </c>
      <c r="T85" s="184">
        <f t="shared" si="3"/>
        <v>0</v>
      </c>
      <c r="AR85" s="23" t="s">
        <v>84</v>
      </c>
      <c r="AT85" s="23" t="s">
        <v>130</v>
      </c>
      <c r="AU85" s="23" t="s">
        <v>78</v>
      </c>
      <c r="AY85" s="23" t="s">
        <v>127</v>
      </c>
      <c r="BE85" s="185">
        <f t="shared" si="4"/>
        <v>0</v>
      </c>
      <c r="BF85" s="185">
        <f t="shared" si="5"/>
        <v>0</v>
      </c>
      <c r="BG85" s="185">
        <f t="shared" si="6"/>
        <v>0</v>
      </c>
      <c r="BH85" s="185">
        <f t="shared" si="7"/>
        <v>0</v>
      </c>
      <c r="BI85" s="185">
        <f t="shared" si="8"/>
        <v>0</v>
      </c>
      <c r="BJ85" s="23" t="s">
        <v>74</v>
      </c>
      <c r="BK85" s="185">
        <f t="shared" si="9"/>
        <v>0</v>
      </c>
      <c r="BL85" s="23" t="s">
        <v>84</v>
      </c>
      <c r="BM85" s="23" t="s">
        <v>1279</v>
      </c>
    </row>
    <row r="86" spans="2:65" s="1" customFormat="1" ht="22.5" customHeight="1">
      <c r="B86" s="173"/>
      <c r="C86" s="174" t="s">
        <v>87</v>
      </c>
      <c r="D86" s="174" t="s">
        <v>130</v>
      </c>
      <c r="E86" s="175" t="s">
        <v>1280</v>
      </c>
      <c r="F86" s="176" t="s">
        <v>1281</v>
      </c>
      <c r="G86" s="177" t="s">
        <v>1282</v>
      </c>
      <c r="H86" s="178">
        <v>30</v>
      </c>
      <c r="I86" s="179"/>
      <c r="J86" s="180">
        <f t="shared" si="0"/>
        <v>0</v>
      </c>
      <c r="K86" s="176" t="s">
        <v>134</v>
      </c>
      <c r="L86" s="40"/>
      <c r="M86" s="181" t="s">
        <v>5</v>
      </c>
      <c r="N86" s="182" t="s">
        <v>40</v>
      </c>
      <c r="O86" s="41"/>
      <c r="P86" s="183">
        <f t="shared" si="1"/>
        <v>0</v>
      </c>
      <c r="Q86" s="183">
        <v>0</v>
      </c>
      <c r="R86" s="183">
        <f t="shared" si="2"/>
        <v>0</v>
      </c>
      <c r="S86" s="183">
        <v>0</v>
      </c>
      <c r="T86" s="184">
        <f t="shared" si="3"/>
        <v>0</v>
      </c>
      <c r="AR86" s="23" t="s">
        <v>84</v>
      </c>
      <c r="AT86" s="23" t="s">
        <v>130</v>
      </c>
      <c r="AU86" s="23" t="s">
        <v>78</v>
      </c>
      <c r="AY86" s="23" t="s">
        <v>127</v>
      </c>
      <c r="BE86" s="185">
        <f t="shared" si="4"/>
        <v>0</v>
      </c>
      <c r="BF86" s="185">
        <f t="shared" si="5"/>
        <v>0</v>
      </c>
      <c r="BG86" s="185">
        <f t="shared" si="6"/>
        <v>0</v>
      </c>
      <c r="BH86" s="185">
        <f t="shared" si="7"/>
        <v>0</v>
      </c>
      <c r="BI86" s="185">
        <f t="shared" si="8"/>
        <v>0</v>
      </c>
      <c r="BJ86" s="23" t="s">
        <v>74</v>
      </c>
      <c r="BK86" s="185">
        <f t="shared" si="9"/>
        <v>0</v>
      </c>
      <c r="BL86" s="23" t="s">
        <v>84</v>
      </c>
      <c r="BM86" s="23" t="s">
        <v>1283</v>
      </c>
    </row>
    <row r="87" spans="2:65" s="1" customFormat="1" ht="22.5" customHeight="1">
      <c r="B87" s="173"/>
      <c r="C87" s="174" t="s">
        <v>90</v>
      </c>
      <c r="D87" s="174" t="s">
        <v>130</v>
      </c>
      <c r="E87" s="175" t="s">
        <v>1284</v>
      </c>
      <c r="F87" s="176" t="s">
        <v>1285</v>
      </c>
      <c r="G87" s="177" t="s">
        <v>5</v>
      </c>
      <c r="H87" s="178">
        <v>34.76</v>
      </c>
      <c r="I87" s="179"/>
      <c r="J87" s="180">
        <f t="shared" si="0"/>
        <v>0</v>
      </c>
      <c r="K87" s="176" t="s">
        <v>134</v>
      </c>
      <c r="L87" s="40"/>
      <c r="M87" s="181" t="s">
        <v>5</v>
      </c>
      <c r="N87" s="182" t="s">
        <v>40</v>
      </c>
      <c r="O87" s="41"/>
      <c r="P87" s="183">
        <f t="shared" si="1"/>
        <v>0</v>
      </c>
      <c r="Q87" s="183">
        <v>0</v>
      </c>
      <c r="R87" s="183">
        <f t="shared" si="2"/>
        <v>0</v>
      </c>
      <c r="S87" s="183">
        <v>0</v>
      </c>
      <c r="T87" s="184">
        <f t="shared" si="3"/>
        <v>0</v>
      </c>
      <c r="AR87" s="23" t="s">
        <v>84</v>
      </c>
      <c r="AT87" s="23" t="s">
        <v>130</v>
      </c>
      <c r="AU87" s="23" t="s">
        <v>78</v>
      </c>
      <c r="AY87" s="23" t="s">
        <v>127</v>
      </c>
      <c r="BE87" s="185">
        <f t="shared" si="4"/>
        <v>0</v>
      </c>
      <c r="BF87" s="185">
        <f t="shared" si="5"/>
        <v>0</v>
      </c>
      <c r="BG87" s="185">
        <f t="shared" si="6"/>
        <v>0</v>
      </c>
      <c r="BH87" s="185">
        <f t="shared" si="7"/>
        <v>0</v>
      </c>
      <c r="BI87" s="185">
        <f t="shared" si="8"/>
        <v>0</v>
      </c>
      <c r="BJ87" s="23" t="s">
        <v>74</v>
      </c>
      <c r="BK87" s="185">
        <f t="shared" si="9"/>
        <v>0</v>
      </c>
      <c r="BL87" s="23" t="s">
        <v>84</v>
      </c>
      <c r="BM87" s="23" t="s">
        <v>1286</v>
      </c>
    </row>
    <row r="88" spans="2:65" s="12" customFormat="1">
      <c r="B88" s="195"/>
      <c r="D88" s="187" t="s">
        <v>137</v>
      </c>
      <c r="E88" s="196" t="s">
        <v>5</v>
      </c>
      <c r="F88" s="197" t="s">
        <v>1287</v>
      </c>
      <c r="H88" s="198">
        <v>15</v>
      </c>
      <c r="I88" s="199"/>
      <c r="L88" s="195"/>
      <c r="M88" s="200"/>
      <c r="N88" s="201"/>
      <c r="O88" s="201"/>
      <c r="P88" s="201"/>
      <c r="Q88" s="201"/>
      <c r="R88" s="201"/>
      <c r="S88" s="201"/>
      <c r="T88" s="202"/>
      <c r="AT88" s="196" t="s">
        <v>137</v>
      </c>
      <c r="AU88" s="196" t="s">
        <v>78</v>
      </c>
      <c r="AV88" s="12" t="s">
        <v>78</v>
      </c>
      <c r="AW88" s="12" t="s">
        <v>33</v>
      </c>
      <c r="AX88" s="12" t="s">
        <v>69</v>
      </c>
      <c r="AY88" s="196" t="s">
        <v>127</v>
      </c>
    </row>
    <row r="89" spans="2:65" s="12" customFormat="1">
      <c r="B89" s="195"/>
      <c r="D89" s="187" t="s">
        <v>137</v>
      </c>
      <c r="E89" s="196" t="s">
        <v>5</v>
      </c>
      <c r="F89" s="197" t="s">
        <v>1288</v>
      </c>
      <c r="H89" s="198">
        <v>19.760000000000002</v>
      </c>
      <c r="I89" s="199"/>
      <c r="L89" s="195"/>
      <c r="M89" s="200"/>
      <c r="N89" s="201"/>
      <c r="O89" s="201"/>
      <c r="P89" s="201"/>
      <c r="Q89" s="201"/>
      <c r="R89" s="201"/>
      <c r="S89" s="201"/>
      <c r="T89" s="202"/>
      <c r="AT89" s="196" t="s">
        <v>137</v>
      </c>
      <c r="AU89" s="196" t="s">
        <v>78</v>
      </c>
      <c r="AV89" s="12" t="s">
        <v>78</v>
      </c>
      <c r="AW89" s="12" t="s">
        <v>33</v>
      </c>
      <c r="AX89" s="12" t="s">
        <v>69</v>
      </c>
      <c r="AY89" s="196" t="s">
        <v>127</v>
      </c>
    </row>
    <row r="90" spans="2:65" s="13" customFormat="1">
      <c r="B90" s="203"/>
      <c r="D90" s="204" t="s">
        <v>137</v>
      </c>
      <c r="E90" s="205" t="s">
        <v>5</v>
      </c>
      <c r="F90" s="206" t="s">
        <v>141</v>
      </c>
      <c r="H90" s="207">
        <v>34.76</v>
      </c>
      <c r="I90" s="208"/>
      <c r="L90" s="203"/>
      <c r="M90" s="209"/>
      <c r="N90" s="210"/>
      <c r="O90" s="210"/>
      <c r="P90" s="210"/>
      <c r="Q90" s="210"/>
      <c r="R90" s="210"/>
      <c r="S90" s="210"/>
      <c r="T90" s="211"/>
      <c r="AT90" s="212" t="s">
        <v>137</v>
      </c>
      <c r="AU90" s="212" t="s">
        <v>78</v>
      </c>
      <c r="AV90" s="13" t="s">
        <v>84</v>
      </c>
      <c r="AW90" s="13" t="s">
        <v>33</v>
      </c>
      <c r="AX90" s="13" t="s">
        <v>74</v>
      </c>
      <c r="AY90" s="212" t="s">
        <v>127</v>
      </c>
    </row>
    <row r="91" spans="2:65" s="1" customFormat="1" ht="22.5" customHeight="1">
      <c r="B91" s="173"/>
      <c r="C91" s="174" t="s">
        <v>177</v>
      </c>
      <c r="D91" s="174" t="s">
        <v>130</v>
      </c>
      <c r="E91" s="175" t="s">
        <v>1289</v>
      </c>
      <c r="F91" s="176" t="s">
        <v>1290</v>
      </c>
      <c r="G91" s="177" t="s">
        <v>144</v>
      </c>
      <c r="H91" s="178">
        <v>56</v>
      </c>
      <c r="I91" s="179"/>
      <c r="J91" s="180">
        <f>ROUND(I91*H91,2)</f>
        <v>0</v>
      </c>
      <c r="K91" s="176" t="s">
        <v>134</v>
      </c>
      <c r="L91" s="40"/>
      <c r="M91" s="181" t="s">
        <v>5</v>
      </c>
      <c r="N91" s="182" t="s">
        <v>40</v>
      </c>
      <c r="O91" s="41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AR91" s="23" t="s">
        <v>84</v>
      </c>
      <c r="AT91" s="23" t="s">
        <v>130</v>
      </c>
      <c r="AU91" s="23" t="s">
        <v>78</v>
      </c>
      <c r="AY91" s="23" t="s">
        <v>127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23" t="s">
        <v>74</v>
      </c>
      <c r="BK91" s="185">
        <f>ROUND(I91*H91,2)</f>
        <v>0</v>
      </c>
      <c r="BL91" s="23" t="s">
        <v>84</v>
      </c>
      <c r="BM91" s="23" t="s">
        <v>1291</v>
      </c>
    </row>
    <row r="92" spans="2:65" s="1" customFormat="1" ht="22.5" customHeight="1">
      <c r="B92" s="173"/>
      <c r="C92" s="222" t="s">
        <v>188</v>
      </c>
      <c r="D92" s="222" t="s">
        <v>439</v>
      </c>
      <c r="E92" s="223" t="s">
        <v>1292</v>
      </c>
      <c r="F92" s="224" t="s">
        <v>1293</v>
      </c>
      <c r="G92" s="225" t="s">
        <v>144</v>
      </c>
      <c r="H92" s="226">
        <v>26</v>
      </c>
      <c r="I92" s="227"/>
      <c r="J92" s="228">
        <f>ROUND(I92*H92,2)</f>
        <v>0</v>
      </c>
      <c r="K92" s="224" t="s">
        <v>134</v>
      </c>
      <c r="L92" s="229"/>
      <c r="M92" s="230" t="s">
        <v>5</v>
      </c>
      <c r="N92" s="231" t="s">
        <v>40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188</v>
      </c>
      <c r="AT92" s="23" t="s">
        <v>439</v>
      </c>
      <c r="AU92" s="23" t="s">
        <v>78</v>
      </c>
      <c r="AY92" s="23" t="s">
        <v>127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74</v>
      </c>
      <c r="BK92" s="185">
        <f>ROUND(I92*H92,2)</f>
        <v>0</v>
      </c>
      <c r="BL92" s="23" t="s">
        <v>84</v>
      </c>
      <c r="BM92" s="23" t="s">
        <v>1294</v>
      </c>
    </row>
    <row r="93" spans="2:65" s="1" customFormat="1" ht="22.5" customHeight="1">
      <c r="B93" s="173"/>
      <c r="C93" s="174" t="s">
        <v>200</v>
      </c>
      <c r="D93" s="174" t="s">
        <v>130</v>
      </c>
      <c r="E93" s="175" t="s">
        <v>1295</v>
      </c>
      <c r="F93" s="176" t="s">
        <v>1296</v>
      </c>
      <c r="G93" s="177" t="s">
        <v>144</v>
      </c>
      <c r="H93" s="178">
        <v>56</v>
      </c>
      <c r="I93" s="179"/>
      <c r="J93" s="180">
        <f>ROUND(I93*H93,2)</f>
        <v>0</v>
      </c>
      <c r="K93" s="176" t="s">
        <v>134</v>
      </c>
      <c r="L93" s="40"/>
      <c r="M93" s="181" t="s">
        <v>5</v>
      </c>
      <c r="N93" s="182" t="s">
        <v>40</v>
      </c>
      <c r="O93" s="41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AR93" s="23" t="s">
        <v>84</v>
      </c>
      <c r="AT93" s="23" t="s">
        <v>130</v>
      </c>
      <c r="AU93" s="23" t="s">
        <v>78</v>
      </c>
      <c r="AY93" s="23" t="s">
        <v>127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23" t="s">
        <v>74</v>
      </c>
      <c r="BK93" s="185">
        <f>ROUND(I93*H93,2)</f>
        <v>0</v>
      </c>
      <c r="BL93" s="23" t="s">
        <v>84</v>
      </c>
      <c r="BM93" s="23" t="s">
        <v>1297</v>
      </c>
    </row>
    <row r="94" spans="2:65" s="1" customFormat="1" ht="22.5" customHeight="1">
      <c r="B94" s="173"/>
      <c r="C94" s="174" t="s">
        <v>210</v>
      </c>
      <c r="D94" s="174" t="s">
        <v>130</v>
      </c>
      <c r="E94" s="175" t="s">
        <v>1298</v>
      </c>
      <c r="F94" s="176" t="s">
        <v>1299</v>
      </c>
      <c r="G94" s="177" t="s">
        <v>423</v>
      </c>
      <c r="H94" s="178">
        <v>1</v>
      </c>
      <c r="I94" s="179"/>
      <c r="J94" s="180">
        <f>ROUND(I94*H94,2)</f>
        <v>0</v>
      </c>
      <c r="K94" s="176" t="s">
        <v>134</v>
      </c>
      <c r="L94" s="40"/>
      <c r="M94" s="181" t="s">
        <v>5</v>
      </c>
      <c r="N94" s="182" t="s">
        <v>40</v>
      </c>
      <c r="O94" s="41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AR94" s="23" t="s">
        <v>84</v>
      </c>
      <c r="AT94" s="23" t="s">
        <v>130</v>
      </c>
      <c r="AU94" s="23" t="s">
        <v>78</v>
      </c>
      <c r="AY94" s="23" t="s">
        <v>127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23" t="s">
        <v>74</v>
      </c>
      <c r="BK94" s="185">
        <f>ROUND(I94*H94,2)</f>
        <v>0</v>
      </c>
      <c r="BL94" s="23" t="s">
        <v>84</v>
      </c>
      <c r="BM94" s="23" t="s">
        <v>1300</v>
      </c>
    </row>
    <row r="95" spans="2:65" s="1" customFormat="1" ht="22.5" customHeight="1">
      <c r="B95" s="173"/>
      <c r="C95" s="174" t="s">
        <v>219</v>
      </c>
      <c r="D95" s="174" t="s">
        <v>130</v>
      </c>
      <c r="E95" s="175" t="s">
        <v>1301</v>
      </c>
      <c r="F95" s="176" t="s">
        <v>1302</v>
      </c>
      <c r="G95" s="177" t="s">
        <v>423</v>
      </c>
      <c r="H95" s="178">
        <v>6</v>
      </c>
      <c r="I95" s="179"/>
      <c r="J95" s="180">
        <f>ROUND(I95*H95,2)</f>
        <v>0</v>
      </c>
      <c r="K95" s="176" t="s">
        <v>134</v>
      </c>
      <c r="L95" s="40"/>
      <c r="M95" s="181" t="s">
        <v>5</v>
      </c>
      <c r="N95" s="182" t="s">
        <v>40</v>
      </c>
      <c r="O95" s="41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AR95" s="23" t="s">
        <v>84</v>
      </c>
      <c r="AT95" s="23" t="s">
        <v>130</v>
      </c>
      <c r="AU95" s="23" t="s">
        <v>78</v>
      </c>
      <c r="AY95" s="23" t="s">
        <v>127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23" t="s">
        <v>74</v>
      </c>
      <c r="BK95" s="185">
        <f>ROUND(I95*H95,2)</f>
        <v>0</v>
      </c>
      <c r="BL95" s="23" t="s">
        <v>84</v>
      </c>
      <c r="BM95" s="23" t="s">
        <v>1303</v>
      </c>
    </row>
    <row r="96" spans="2:65" s="10" customFormat="1" ht="29.85" customHeight="1">
      <c r="B96" s="159"/>
      <c r="D96" s="170" t="s">
        <v>68</v>
      </c>
      <c r="E96" s="171" t="s">
        <v>1304</v>
      </c>
      <c r="F96" s="171" t="s">
        <v>1305</v>
      </c>
      <c r="I96" s="162"/>
      <c r="J96" s="172">
        <f>BK96</f>
        <v>0</v>
      </c>
      <c r="L96" s="159"/>
      <c r="M96" s="164"/>
      <c r="N96" s="165"/>
      <c r="O96" s="165"/>
      <c r="P96" s="166">
        <f>SUM(P97:P98)</f>
        <v>0</v>
      </c>
      <c r="Q96" s="165"/>
      <c r="R96" s="166">
        <f>SUM(R97:R98)</f>
        <v>0</v>
      </c>
      <c r="S96" s="165"/>
      <c r="T96" s="167">
        <f>SUM(T97:T98)</f>
        <v>0</v>
      </c>
      <c r="AR96" s="160" t="s">
        <v>74</v>
      </c>
      <c r="AT96" s="168" t="s">
        <v>68</v>
      </c>
      <c r="AU96" s="168" t="s">
        <v>74</v>
      </c>
      <c r="AY96" s="160" t="s">
        <v>127</v>
      </c>
      <c r="BK96" s="169">
        <f>SUM(BK97:BK98)</f>
        <v>0</v>
      </c>
    </row>
    <row r="97" spans="2:65" s="1" customFormat="1" ht="22.5" customHeight="1">
      <c r="B97" s="173"/>
      <c r="C97" s="174" t="s">
        <v>229</v>
      </c>
      <c r="D97" s="174" t="s">
        <v>130</v>
      </c>
      <c r="E97" s="175" t="s">
        <v>1306</v>
      </c>
      <c r="F97" s="176" t="s">
        <v>1307</v>
      </c>
      <c r="G97" s="177" t="s">
        <v>1308</v>
      </c>
      <c r="H97" s="178">
        <v>5</v>
      </c>
      <c r="I97" s="179"/>
      <c r="J97" s="180">
        <f>ROUND(I97*H97,2)</f>
        <v>0</v>
      </c>
      <c r="K97" s="176" t="s">
        <v>134</v>
      </c>
      <c r="L97" s="40"/>
      <c r="M97" s="181" t="s">
        <v>5</v>
      </c>
      <c r="N97" s="182" t="s">
        <v>40</v>
      </c>
      <c r="O97" s="41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AR97" s="23" t="s">
        <v>84</v>
      </c>
      <c r="AT97" s="23" t="s">
        <v>130</v>
      </c>
      <c r="AU97" s="23" t="s">
        <v>78</v>
      </c>
      <c r="AY97" s="23" t="s">
        <v>127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3" t="s">
        <v>74</v>
      </c>
      <c r="BK97" s="185">
        <f>ROUND(I97*H97,2)</f>
        <v>0</v>
      </c>
      <c r="BL97" s="23" t="s">
        <v>84</v>
      </c>
      <c r="BM97" s="23" t="s">
        <v>1309</v>
      </c>
    </row>
    <row r="98" spans="2:65" s="1" customFormat="1" ht="22.5" customHeight="1">
      <c r="B98" s="173"/>
      <c r="C98" s="174" t="s">
        <v>241</v>
      </c>
      <c r="D98" s="174" t="s">
        <v>130</v>
      </c>
      <c r="E98" s="175" t="s">
        <v>1310</v>
      </c>
      <c r="F98" s="176" t="s">
        <v>1311</v>
      </c>
      <c r="G98" s="177" t="s">
        <v>1308</v>
      </c>
      <c r="H98" s="178">
        <v>10</v>
      </c>
      <c r="I98" s="179"/>
      <c r="J98" s="180">
        <f>ROUND(I98*H98,2)</f>
        <v>0</v>
      </c>
      <c r="K98" s="176" t="s">
        <v>134</v>
      </c>
      <c r="L98" s="40"/>
      <c r="M98" s="181" t="s">
        <v>5</v>
      </c>
      <c r="N98" s="236" t="s">
        <v>40</v>
      </c>
      <c r="O98" s="237"/>
      <c r="P98" s="238">
        <f>O98*H98</f>
        <v>0</v>
      </c>
      <c r="Q98" s="238">
        <v>0</v>
      </c>
      <c r="R98" s="238">
        <f>Q98*H98</f>
        <v>0</v>
      </c>
      <c r="S98" s="238">
        <v>0</v>
      </c>
      <c r="T98" s="239">
        <f>S98*H98</f>
        <v>0</v>
      </c>
      <c r="AR98" s="23" t="s">
        <v>84</v>
      </c>
      <c r="AT98" s="23" t="s">
        <v>130</v>
      </c>
      <c r="AU98" s="23" t="s">
        <v>78</v>
      </c>
      <c r="AY98" s="23" t="s">
        <v>127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23" t="s">
        <v>74</v>
      </c>
      <c r="BK98" s="185">
        <f>ROUND(I98*H98,2)</f>
        <v>0</v>
      </c>
      <c r="BL98" s="23" t="s">
        <v>84</v>
      </c>
      <c r="BM98" s="23" t="s">
        <v>1312</v>
      </c>
    </row>
    <row r="99" spans="2:65" s="1" customFormat="1" ht="6.9" customHeight="1">
      <c r="B99" s="55"/>
      <c r="C99" s="56"/>
      <c r="D99" s="56"/>
      <c r="E99" s="56"/>
      <c r="F99" s="56"/>
      <c r="G99" s="56"/>
      <c r="H99" s="56"/>
      <c r="I99" s="126"/>
      <c r="J99" s="56"/>
      <c r="K99" s="56"/>
      <c r="L99" s="40"/>
    </row>
  </sheetData>
  <autoFilter ref="C78:K98"/>
  <mergeCells count="9"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6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8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93</v>
      </c>
      <c r="G1" s="359" t="s">
        <v>94</v>
      </c>
      <c r="H1" s="359"/>
      <c r="I1" s="102"/>
      <c r="J1" s="101" t="s">
        <v>95</v>
      </c>
      <c r="K1" s="100" t="s">
        <v>96</v>
      </c>
      <c r="L1" s="101" t="s">
        <v>97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92</v>
      </c>
    </row>
    <row r="3" spans="1:70" ht="6.9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78</v>
      </c>
    </row>
    <row r="4" spans="1:70" ht="36.9" customHeight="1">
      <c r="B4" s="27"/>
      <c r="C4" s="28"/>
      <c r="D4" s="29" t="s">
        <v>98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3.2">
      <c r="B6" s="27"/>
      <c r="C6" s="28"/>
      <c r="D6" s="36" t="s">
        <v>18</v>
      </c>
      <c r="E6" s="28"/>
      <c r="F6" s="28"/>
      <c r="G6" s="28"/>
      <c r="H6" s="28"/>
      <c r="I6" s="104"/>
      <c r="J6" s="28"/>
      <c r="K6" s="30"/>
    </row>
    <row r="7" spans="1:70" ht="22.5" customHeight="1">
      <c r="B7" s="27"/>
      <c r="C7" s="28"/>
      <c r="D7" s="28"/>
      <c r="E7" s="360" t="str">
        <f>'Rekapitulace stavby'!K6</f>
        <v>Modernizace silnice II-311 Nepomuky Horní Čermná</v>
      </c>
      <c r="F7" s="361"/>
      <c r="G7" s="361"/>
      <c r="H7" s="361"/>
      <c r="I7" s="104"/>
      <c r="J7" s="28"/>
      <c r="K7" s="30"/>
    </row>
    <row r="8" spans="1:70" s="1" customFormat="1" ht="13.2">
      <c r="B8" s="40"/>
      <c r="C8" s="41"/>
      <c r="D8" s="36" t="s">
        <v>99</v>
      </c>
      <c r="E8" s="41"/>
      <c r="F8" s="41"/>
      <c r="G8" s="41"/>
      <c r="H8" s="41"/>
      <c r="I8" s="105"/>
      <c r="J8" s="41"/>
      <c r="K8" s="44"/>
    </row>
    <row r="9" spans="1:70" s="1" customFormat="1" ht="36.9" customHeight="1">
      <c r="B9" s="40"/>
      <c r="C9" s="41"/>
      <c r="D9" s="41"/>
      <c r="E9" s="362" t="s">
        <v>1313</v>
      </c>
      <c r="F9" s="363"/>
      <c r="G9" s="363"/>
      <c r="H9" s="363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>
      <c r="B11" s="40"/>
      <c r="C11" s="41"/>
      <c r="D11" s="36" t="s">
        <v>20</v>
      </c>
      <c r="E11" s="41"/>
      <c r="F11" s="34" t="s">
        <v>5</v>
      </c>
      <c r="G11" s="41"/>
      <c r="H11" s="41"/>
      <c r="I11" s="106" t="s">
        <v>21</v>
      </c>
      <c r="J11" s="34" t="s">
        <v>5</v>
      </c>
      <c r="K11" s="44"/>
    </row>
    <row r="12" spans="1:70" s="1" customFormat="1" ht="14.4" customHeight="1">
      <c r="B12" s="40"/>
      <c r="C12" s="41"/>
      <c r="D12" s="36" t="s">
        <v>22</v>
      </c>
      <c r="E12" s="41"/>
      <c r="F12" s="34" t="s">
        <v>23</v>
      </c>
      <c r="G12" s="41"/>
      <c r="H12" s="41"/>
      <c r="I12" s="106" t="s">
        <v>24</v>
      </c>
      <c r="J12" s="107" t="str">
        <f>'Rekapitulace stavby'!AN8</f>
        <v>12. 7. 2017</v>
      </c>
      <c r="K12" s="44"/>
    </row>
    <row r="13" spans="1:70" s="1" customFormat="1" ht="10.8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>
      <c r="B14" s="40"/>
      <c r="C14" s="41"/>
      <c r="D14" s="36" t="s">
        <v>26</v>
      </c>
      <c r="E14" s="41"/>
      <c r="F14" s="41"/>
      <c r="G14" s="41"/>
      <c r="H14" s="41"/>
      <c r="I14" s="106" t="s">
        <v>27</v>
      </c>
      <c r="J14" s="34" t="s">
        <v>5</v>
      </c>
      <c r="K14" s="44"/>
    </row>
    <row r="15" spans="1:70" s="1" customFormat="1" ht="18" customHeight="1">
      <c r="B15" s="40"/>
      <c r="C15" s="41"/>
      <c r="D15" s="41"/>
      <c r="E15" s="34" t="s">
        <v>28</v>
      </c>
      <c r="F15" s="41"/>
      <c r="G15" s="41"/>
      <c r="H15" s="41"/>
      <c r="I15" s="106" t="s">
        <v>29</v>
      </c>
      <c r="J15" s="34" t="s">
        <v>5</v>
      </c>
      <c r="K15" s="44"/>
    </row>
    <row r="16" spans="1:70" s="1" customFormat="1" ht="6.9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>
      <c r="B17" s="40"/>
      <c r="C17" s="41"/>
      <c r="D17" s="36" t="s">
        <v>30</v>
      </c>
      <c r="E17" s="41"/>
      <c r="F17" s="41"/>
      <c r="G17" s="41"/>
      <c r="H17" s="41"/>
      <c r="I17" s="106" t="s">
        <v>27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>Ing.Martin Krejčí</v>
      </c>
      <c r="F18" s="41"/>
      <c r="G18" s="41"/>
      <c r="H18" s="41"/>
      <c r="I18" s="106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>
      <c r="B20" s="40"/>
      <c r="C20" s="41"/>
      <c r="D20" s="36" t="s">
        <v>31</v>
      </c>
      <c r="E20" s="41"/>
      <c r="F20" s="41"/>
      <c r="G20" s="41"/>
      <c r="H20" s="41"/>
      <c r="I20" s="106" t="s">
        <v>27</v>
      </c>
      <c r="J20" s="34" t="s">
        <v>5</v>
      </c>
      <c r="K20" s="44"/>
    </row>
    <row r="21" spans="2:11" s="1" customFormat="1" ht="18" customHeight="1">
      <c r="B21" s="40"/>
      <c r="C21" s="41"/>
      <c r="D21" s="41"/>
      <c r="E21" s="34" t="s">
        <v>32</v>
      </c>
      <c r="F21" s="41"/>
      <c r="G21" s="41"/>
      <c r="H21" s="41"/>
      <c r="I21" s="106" t="s">
        <v>29</v>
      </c>
      <c r="J21" s="34" t="s">
        <v>5</v>
      </c>
      <c r="K21" s="44"/>
    </row>
    <row r="22" spans="2:11" s="1" customFormat="1" ht="6.9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>
      <c r="B23" s="40"/>
      <c r="C23" s="41"/>
      <c r="D23" s="36" t="s">
        <v>34</v>
      </c>
      <c r="E23" s="41"/>
      <c r="F23" s="41"/>
      <c r="G23" s="41"/>
      <c r="H23" s="41"/>
      <c r="I23" s="105"/>
      <c r="J23" s="41"/>
      <c r="K23" s="44"/>
    </row>
    <row r="24" spans="2:11" s="6" customFormat="1" ht="22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35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>
      <c r="B29" s="40"/>
      <c r="C29" s="41"/>
      <c r="D29" s="41"/>
      <c r="E29" s="41"/>
      <c r="F29" s="45" t="s">
        <v>37</v>
      </c>
      <c r="G29" s="41"/>
      <c r="H29" s="41"/>
      <c r="I29" s="116" t="s">
        <v>36</v>
      </c>
      <c r="J29" s="45" t="s">
        <v>38</v>
      </c>
      <c r="K29" s="44"/>
    </row>
    <row r="30" spans="2:11" s="1" customFormat="1" ht="14.4" customHeight="1">
      <c r="B30" s="40"/>
      <c r="C30" s="41"/>
      <c r="D30" s="48" t="s">
        <v>39</v>
      </c>
      <c r="E30" s="48" t="s">
        <v>40</v>
      </c>
      <c r="F30" s="117">
        <f>ROUND(SUM(BE79:BE115), 2)</f>
        <v>0</v>
      </c>
      <c r="G30" s="41"/>
      <c r="H30" s="41"/>
      <c r="I30" s="118">
        <v>0.21</v>
      </c>
      <c r="J30" s="117">
        <f>ROUND(ROUND((SUM(BE79:BE115)), 2)*I30, 2)</f>
        <v>0</v>
      </c>
      <c r="K30" s="44"/>
    </row>
    <row r="31" spans="2:11" s="1" customFormat="1" ht="14.4" customHeight="1">
      <c r="B31" s="40"/>
      <c r="C31" s="41"/>
      <c r="D31" s="41"/>
      <c r="E31" s="48" t="s">
        <v>41</v>
      </c>
      <c r="F31" s="117">
        <f>ROUND(SUM(BF79:BF115), 2)</f>
        <v>0</v>
      </c>
      <c r="G31" s="41"/>
      <c r="H31" s="41"/>
      <c r="I31" s="118">
        <v>0.15</v>
      </c>
      <c r="J31" s="117">
        <f>ROUND(ROUND((SUM(BF79:BF115)), 2)*I31, 2)</f>
        <v>0</v>
      </c>
      <c r="K31" s="44"/>
    </row>
    <row r="32" spans="2:11" s="1" customFormat="1" ht="14.4" hidden="1" customHeight="1">
      <c r="B32" s="40"/>
      <c r="C32" s="41"/>
      <c r="D32" s="41"/>
      <c r="E32" s="48" t="s">
        <v>42</v>
      </c>
      <c r="F32" s="117">
        <f>ROUND(SUM(BG79:BG115),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>
      <c r="B33" s="40"/>
      <c r="C33" s="41"/>
      <c r="D33" s="41"/>
      <c r="E33" s="48" t="s">
        <v>43</v>
      </c>
      <c r="F33" s="117">
        <f>ROUND(SUM(BH79:BH115),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>
      <c r="B34" s="40"/>
      <c r="C34" s="41"/>
      <c r="D34" s="41"/>
      <c r="E34" s="48" t="s">
        <v>44</v>
      </c>
      <c r="F34" s="117">
        <f>ROUND(SUM(BI79:BI115),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45</v>
      </c>
      <c r="E36" s="70"/>
      <c r="F36" s="70"/>
      <c r="G36" s="121" t="s">
        <v>46</v>
      </c>
      <c r="H36" s="122" t="s">
        <v>47</v>
      </c>
      <c r="I36" s="123"/>
      <c r="J36" s="124">
        <f>SUM(J27:J34)</f>
        <v>0</v>
      </c>
      <c r="K36" s="125"/>
    </row>
    <row r="37" spans="2:11" s="1" customFormat="1" ht="14.4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" customHeight="1">
      <c r="B42" s="40"/>
      <c r="C42" s="29" t="s">
        <v>101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>
      <c r="B44" s="40"/>
      <c r="C44" s="36" t="s">
        <v>18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22.5" customHeight="1">
      <c r="B45" s="40"/>
      <c r="C45" s="41"/>
      <c r="D45" s="41"/>
      <c r="E45" s="360" t="str">
        <f>E7</f>
        <v>Modernizace silnice II-311 Nepomuky Horní Čermná</v>
      </c>
      <c r="F45" s="361"/>
      <c r="G45" s="361"/>
      <c r="H45" s="361"/>
      <c r="I45" s="105"/>
      <c r="J45" s="41"/>
      <c r="K45" s="44"/>
    </row>
    <row r="46" spans="2:11" s="1" customFormat="1" ht="14.4" customHeight="1">
      <c r="B46" s="40"/>
      <c r="C46" s="36" t="s">
        <v>99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23.25" customHeight="1">
      <c r="B47" s="40"/>
      <c r="C47" s="41"/>
      <c r="D47" s="41"/>
      <c r="E47" s="362" t="str">
        <f>E9</f>
        <v>6 - SO 801 Vegetační úpravy-aktivity hlavní</v>
      </c>
      <c r="F47" s="363"/>
      <c r="G47" s="363"/>
      <c r="H47" s="363"/>
      <c r="I47" s="105"/>
      <c r="J47" s="41"/>
      <c r="K47" s="44"/>
    </row>
    <row r="48" spans="2:11" s="1" customFormat="1" ht="6.9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22</v>
      </c>
      <c r="D49" s="41"/>
      <c r="E49" s="41"/>
      <c r="F49" s="34" t="str">
        <f>F12</f>
        <v xml:space="preserve"> </v>
      </c>
      <c r="G49" s="41"/>
      <c r="H49" s="41"/>
      <c r="I49" s="106" t="s">
        <v>24</v>
      </c>
      <c r="J49" s="107" t="str">
        <f>IF(J12="","",J12)</f>
        <v>12. 7. 2017</v>
      </c>
      <c r="K49" s="44"/>
    </row>
    <row r="50" spans="2:47" s="1" customFormat="1" ht="6.9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3.2">
      <c r="B51" s="40"/>
      <c r="C51" s="36" t="s">
        <v>26</v>
      </c>
      <c r="D51" s="41"/>
      <c r="E51" s="41"/>
      <c r="F51" s="34" t="str">
        <f>E15</f>
        <v>Pardubický kraj Komenského náměstí 125,Pardubice</v>
      </c>
      <c r="G51" s="41"/>
      <c r="H51" s="41"/>
      <c r="I51" s="106" t="s">
        <v>31</v>
      </c>
      <c r="J51" s="34" t="str">
        <f>E21</f>
        <v>HaskoningDHV Czech Republic,spol.s.r.o.,</v>
      </c>
      <c r="K51" s="44"/>
    </row>
    <row r="52" spans="2:47" s="1" customFormat="1" ht="14.4" customHeight="1">
      <c r="B52" s="40"/>
      <c r="C52" s="36" t="s">
        <v>30</v>
      </c>
      <c r="D52" s="41"/>
      <c r="E52" s="41"/>
      <c r="F52" s="34" t="str">
        <f>IF(E18="","",E18)</f>
        <v>Ing.Martin Krejčí</v>
      </c>
      <c r="G52" s="41"/>
      <c r="H52" s="41"/>
      <c r="I52" s="105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102</v>
      </c>
      <c r="D54" s="119"/>
      <c r="E54" s="119"/>
      <c r="F54" s="119"/>
      <c r="G54" s="119"/>
      <c r="H54" s="119"/>
      <c r="I54" s="130"/>
      <c r="J54" s="131" t="s">
        <v>103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104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105</v>
      </c>
    </row>
    <row r="57" spans="2:47" s="7" customFormat="1" ht="24.9" customHeight="1">
      <c r="B57" s="134"/>
      <c r="C57" s="135"/>
      <c r="D57" s="136" t="s">
        <v>287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95" customHeight="1">
      <c r="B58" s="141"/>
      <c r="C58" s="142"/>
      <c r="D58" s="143" t="s">
        <v>288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95" customHeight="1">
      <c r="B59" s="141"/>
      <c r="C59" s="142"/>
      <c r="D59" s="143" t="s">
        <v>295</v>
      </c>
      <c r="E59" s="144"/>
      <c r="F59" s="144"/>
      <c r="G59" s="144"/>
      <c r="H59" s="144"/>
      <c r="I59" s="145"/>
      <c r="J59" s="146">
        <f>J114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" customHeight="1">
      <c r="B66" s="40"/>
      <c r="C66" s="60" t="s">
        <v>111</v>
      </c>
      <c r="L66" s="40"/>
    </row>
    <row r="67" spans="2:63" s="1" customFormat="1" ht="6.9" customHeight="1">
      <c r="B67" s="40"/>
      <c r="L67" s="40"/>
    </row>
    <row r="68" spans="2:63" s="1" customFormat="1" ht="14.4" customHeight="1">
      <c r="B68" s="40"/>
      <c r="C68" s="62" t="s">
        <v>18</v>
      </c>
      <c r="L68" s="40"/>
    </row>
    <row r="69" spans="2:63" s="1" customFormat="1" ht="22.5" customHeight="1">
      <c r="B69" s="40"/>
      <c r="E69" s="356" t="str">
        <f>E7</f>
        <v>Modernizace silnice II-311 Nepomuky Horní Čermná</v>
      </c>
      <c r="F69" s="357"/>
      <c r="G69" s="357"/>
      <c r="H69" s="357"/>
      <c r="L69" s="40"/>
    </row>
    <row r="70" spans="2:63" s="1" customFormat="1" ht="14.4" customHeight="1">
      <c r="B70" s="40"/>
      <c r="C70" s="62" t="s">
        <v>99</v>
      </c>
      <c r="L70" s="40"/>
    </row>
    <row r="71" spans="2:63" s="1" customFormat="1" ht="23.25" customHeight="1">
      <c r="B71" s="40"/>
      <c r="E71" s="326" t="str">
        <f>E9</f>
        <v>6 - SO 801 Vegetační úpravy-aktivity hlavní</v>
      </c>
      <c r="F71" s="358"/>
      <c r="G71" s="358"/>
      <c r="H71" s="358"/>
      <c r="L71" s="40"/>
    </row>
    <row r="72" spans="2:63" s="1" customFormat="1" ht="6.9" customHeight="1">
      <c r="B72" s="40"/>
      <c r="L72" s="40"/>
    </row>
    <row r="73" spans="2:63" s="1" customFormat="1" ht="18" customHeight="1">
      <c r="B73" s="40"/>
      <c r="C73" s="62" t="s">
        <v>22</v>
      </c>
      <c r="F73" s="148" t="str">
        <f>F12</f>
        <v xml:space="preserve"> </v>
      </c>
      <c r="I73" s="149" t="s">
        <v>24</v>
      </c>
      <c r="J73" s="66" t="str">
        <f>IF(J12="","",J12)</f>
        <v>12. 7. 2017</v>
      </c>
      <c r="L73" s="40"/>
    </row>
    <row r="74" spans="2:63" s="1" customFormat="1" ht="6.9" customHeight="1">
      <c r="B74" s="40"/>
      <c r="L74" s="40"/>
    </row>
    <row r="75" spans="2:63" s="1" customFormat="1" ht="13.2">
      <c r="B75" s="40"/>
      <c r="C75" s="62" t="s">
        <v>26</v>
      </c>
      <c r="F75" s="148" t="str">
        <f>E15</f>
        <v>Pardubický kraj Komenského náměstí 125,Pardubice</v>
      </c>
      <c r="I75" s="149" t="s">
        <v>31</v>
      </c>
      <c r="J75" s="148" t="str">
        <f>E21</f>
        <v>HaskoningDHV Czech Republic,spol.s.r.o.,</v>
      </c>
      <c r="L75" s="40"/>
    </row>
    <row r="76" spans="2:63" s="1" customFormat="1" ht="14.4" customHeight="1">
      <c r="B76" s="40"/>
      <c r="C76" s="62" t="s">
        <v>30</v>
      </c>
      <c r="F76" s="148" t="str">
        <f>IF(E18="","",E18)</f>
        <v>Ing.Martin Krejčí</v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112</v>
      </c>
      <c r="D78" s="152" t="s">
        <v>54</v>
      </c>
      <c r="E78" s="152" t="s">
        <v>50</v>
      </c>
      <c r="F78" s="152" t="s">
        <v>113</v>
      </c>
      <c r="G78" s="152" t="s">
        <v>114</v>
      </c>
      <c r="H78" s="152" t="s">
        <v>115</v>
      </c>
      <c r="I78" s="153" t="s">
        <v>116</v>
      </c>
      <c r="J78" s="152" t="s">
        <v>103</v>
      </c>
      <c r="K78" s="154" t="s">
        <v>117</v>
      </c>
      <c r="L78" s="150"/>
      <c r="M78" s="72" t="s">
        <v>118</v>
      </c>
      <c r="N78" s="73" t="s">
        <v>39</v>
      </c>
      <c r="O78" s="73" t="s">
        <v>119</v>
      </c>
      <c r="P78" s="73" t="s">
        <v>120</v>
      </c>
      <c r="Q78" s="73" t="s">
        <v>121</v>
      </c>
      <c r="R78" s="73" t="s">
        <v>122</v>
      </c>
      <c r="S78" s="73" t="s">
        <v>123</v>
      </c>
      <c r="T78" s="74" t="s">
        <v>124</v>
      </c>
    </row>
    <row r="79" spans="2:63" s="1" customFormat="1" ht="29.25" customHeight="1">
      <c r="B79" s="40"/>
      <c r="C79" s="76" t="s">
        <v>104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0.12855</v>
      </c>
      <c r="S79" s="67"/>
      <c r="T79" s="157">
        <f>T80</f>
        <v>0</v>
      </c>
      <c r="AT79" s="23" t="s">
        <v>68</v>
      </c>
      <c r="AU79" s="23" t="s">
        <v>105</v>
      </c>
      <c r="BK79" s="158">
        <f>BK80</f>
        <v>0</v>
      </c>
    </row>
    <row r="80" spans="2:63" s="10" customFormat="1" ht="37.35" customHeight="1">
      <c r="B80" s="159"/>
      <c r="D80" s="160" t="s">
        <v>68</v>
      </c>
      <c r="E80" s="161" t="s">
        <v>296</v>
      </c>
      <c r="F80" s="161" t="s">
        <v>297</v>
      </c>
      <c r="I80" s="162"/>
      <c r="J80" s="163">
        <f>BK80</f>
        <v>0</v>
      </c>
      <c r="L80" s="159"/>
      <c r="M80" s="164"/>
      <c r="N80" s="165"/>
      <c r="O80" s="165"/>
      <c r="P80" s="166">
        <f>P81+P114</f>
        <v>0</v>
      </c>
      <c r="Q80" s="165"/>
      <c r="R80" s="166">
        <f>R81+R114</f>
        <v>0.12855</v>
      </c>
      <c r="S80" s="165"/>
      <c r="T80" s="167">
        <f>T81+T114</f>
        <v>0</v>
      </c>
      <c r="AR80" s="160" t="s">
        <v>74</v>
      </c>
      <c r="AT80" s="168" t="s">
        <v>68</v>
      </c>
      <c r="AU80" s="168" t="s">
        <v>69</v>
      </c>
      <c r="AY80" s="160" t="s">
        <v>127</v>
      </c>
      <c r="BK80" s="169">
        <f>BK81+BK114</f>
        <v>0</v>
      </c>
    </row>
    <row r="81" spans="2:65" s="10" customFormat="1" ht="19.95" customHeight="1">
      <c r="B81" s="159"/>
      <c r="D81" s="170" t="s">
        <v>68</v>
      </c>
      <c r="E81" s="171" t="s">
        <v>74</v>
      </c>
      <c r="F81" s="171" t="s">
        <v>298</v>
      </c>
      <c r="I81" s="162"/>
      <c r="J81" s="172">
        <f>BK81</f>
        <v>0</v>
      </c>
      <c r="L81" s="159"/>
      <c r="M81" s="164"/>
      <c r="N81" s="165"/>
      <c r="O81" s="165"/>
      <c r="P81" s="166">
        <f>SUM(P82:P113)</f>
        <v>0</v>
      </c>
      <c r="Q81" s="165"/>
      <c r="R81" s="166">
        <f>SUM(R82:R113)</f>
        <v>0.12855</v>
      </c>
      <c r="S81" s="165"/>
      <c r="T81" s="167">
        <f>SUM(T82:T113)</f>
        <v>0</v>
      </c>
      <c r="AR81" s="160" t="s">
        <v>74</v>
      </c>
      <c r="AT81" s="168" t="s">
        <v>68</v>
      </c>
      <c r="AU81" s="168" t="s">
        <v>74</v>
      </c>
      <c r="AY81" s="160" t="s">
        <v>127</v>
      </c>
      <c r="BK81" s="169">
        <f>SUM(BK82:BK113)</f>
        <v>0</v>
      </c>
    </row>
    <row r="82" spans="2:65" s="1" customFormat="1" ht="31.5" customHeight="1">
      <c r="B82" s="173"/>
      <c r="C82" s="174" t="s">
        <v>74</v>
      </c>
      <c r="D82" s="174" t="s">
        <v>130</v>
      </c>
      <c r="E82" s="175" t="s">
        <v>1314</v>
      </c>
      <c r="F82" s="176" t="s">
        <v>1315</v>
      </c>
      <c r="G82" s="177" t="s">
        <v>301</v>
      </c>
      <c r="H82" s="178">
        <v>70</v>
      </c>
      <c r="I82" s="179"/>
      <c r="J82" s="180">
        <f>ROUND(I82*H82,2)</f>
        <v>0</v>
      </c>
      <c r="K82" s="176" t="s">
        <v>134</v>
      </c>
      <c r="L82" s="40"/>
      <c r="M82" s="181" t="s">
        <v>5</v>
      </c>
      <c r="N82" s="182" t="s">
        <v>40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84</v>
      </c>
      <c r="AT82" s="23" t="s">
        <v>130</v>
      </c>
      <c r="AU82" s="23" t="s">
        <v>78</v>
      </c>
      <c r="AY82" s="23" t="s">
        <v>127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74</v>
      </c>
      <c r="BK82" s="185">
        <f>ROUND(I82*H82,2)</f>
        <v>0</v>
      </c>
      <c r="BL82" s="23" t="s">
        <v>84</v>
      </c>
      <c r="BM82" s="23" t="s">
        <v>1316</v>
      </c>
    </row>
    <row r="83" spans="2:65" s="11" customFormat="1">
      <c r="B83" s="186"/>
      <c r="D83" s="187" t="s">
        <v>137</v>
      </c>
      <c r="E83" s="188" t="s">
        <v>5</v>
      </c>
      <c r="F83" s="189" t="s">
        <v>334</v>
      </c>
      <c r="H83" s="190" t="s">
        <v>5</v>
      </c>
      <c r="I83" s="191"/>
      <c r="L83" s="186"/>
      <c r="M83" s="192"/>
      <c r="N83" s="193"/>
      <c r="O83" s="193"/>
      <c r="P83" s="193"/>
      <c r="Q83" s="193"/>
      <c r="R83" s="193"/>
      <c r="S83" s="193"/>
      <c r="T83" s="194"/>
      <c r="AT83" s="190" t="s">
        <v>137</v>
      </c>
      <c r="AU83" s="190" t="s">
        <v>78</v>
      </c>
      <c r="AV83" s="11" t="s">
        <v>74</v>
      </c>
      <c r="AW83" s="11" t="s">
        <v>33</v>
      </c>
      <c r="AX83" s="11" t="s">
        <v>69</v>
      </c>
      <c r="AY83" s="190" t="s">
        <v>127</v>
      </c>
    </row>
    <row r="84" spans="2:65" s="12" customFormat="1">
      <c r="B84" s="195"/>
      <c r="D84" s="187" t="s">
        <v>137</v>
      </c>
      <c r="E84" s="196" t="s">
        <v>5</v>
      </c>
      <c r="F84" s="197" t="s">
        <v>1317</v>
      </c>
      <c r="H84" s="198">
        <v>70</v>
      </c>
      <c r="I84" s="199"/>
      <c r="L84" s="195"/>
      <c r="M84" s="200"/>
      <c r="N84" s="201"/>
      <c r="O84" s="201"/>
      <c r="P84" s="201"/>
      <c r="Q84" s="201"/>
      <c r="R84" s="201"/>
      <c r="S84" s="201"/>
      <c r="T84" s="202"/>
      <c r="AT84" s="196" t="s">
        <v>137</v>
      </c>
      <c r="AU84" s="196" t="s">
        <v>78</v>
      </c>
      <c r="AV84" s="12" t="s">
        <v>78</v>
      </c>
      <c r="AW84" s="12" t="s">
        <v>33</v>
      </c>
      <c r="AX84" s="12" t="s">
        <v>69</v>
      </c>
      <c r="AY84" s="196" t="s">
        <v>127</v>
      </c>
    </row>
    <row r="85" spans="2:65" s="13" customFormat="1">
      <c r="B85" s="203"/>
      <c r="D85" s="204" t="s">
        <v>137</v>
      </c>
      <c r="E85" s="205" t="s">
        <v>5</v>
      </c>
      <c r="F85" s="206" t="s">
        <v>141</v>
      </c>
      <c r="H85" s="207">
        <v>70</v>
      </c>
      <c r="I85" s="208"/>
      <c r="L85" s="203"/>
      <c r="M85" s="209"/>
      <c r="N85" s="210"/>
      <c r="O85" s="210"/>
      <c r="P85" s="210"/>
      <c r="Q85" s="210"/>
      <c r="R85" s="210"/>
      <c r="S85" s="210"/>
      <c r="T85" s="211"/>
      <c r="AT85" s="212" t="s">
        <v>137</v>
      </c>
      <c r="AU85" s="212" t="s">
        <v>78</v>
      </c>
      <c r="AV85" s="13" t="s">
        <v>84</v>
      </c>
      <c r="AW85" s="13" t="s">
        <v>33</v>
      </c>
      <c r="AX85" s="13" t="s">
        <v>74</v>
      </c>
      <c r="AY85" s="212" t="s">
        <v>127</v>
      </c>
    </row>
    <row r="86" spans="2:65" s="1" customFormat="1" ht="31.5" customHeight="1">
      <c r="B86" s="173"/>
      <c r="C86" s="174" t="s">
        <v>78</v>
      </c>
      <c r="D86" s="174" t="s">
        <v>130</v>
      </c>
      <c r="E86" s="175" t="s">
        <v>1318</v>
      </c>
      <c r="F86" s="176" t="s">
        <v>1319</v>
      </c>
      <c r="G86" s="177" t="s">
        <v>672</v>
      </c>
      <c r="H86" s="178">
        <v>4</v>
      </c>
      <c r="I86" s="179"/>
      <c r="J86" s="180">
        <f>ROUND(I86*H86,2)</f>
        <v>0</v>
      </c>
      <c r="K86" s="176" t="s">
        <v>134</v>
      </c>
      <c r="L86" s="40"/>
      <c r="M86" s="181" t="s">
        <v>5</v>
      </c>
      <c r="N86" s="182" t="s">
        <v>40</v>
      </c>
      <c r="O86" s="41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AR86" s="23" t="s">
        <v>84</v>
      </c>
      <c r="AT86" s="23" t="s">
        <v>130</v>
      </c>
      <c r="AU86" s="23" t="s">
        <v>78</v>
      </c>
      <c r="AY86" s="23" t="s">
        <v>127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3" t="s">
        <v>74</v>
      </c>
      <c r="BK86" s="185">
        <f>ROUND(I86*H86,2)</f>
        <v>0</v>
      </c>
      <c r="BL86" s="23" t="s">
        <v>84</v>
      </c>
      <c r="BM86" s="23" t="s">
        <v>1320</v>
      </c>
    </row>
    <row r="87" spans="2:65" s="11" customFormat="1">
      <c r="B87" s="186"/>
      <c r="D87" s="187" t="s">
        <v>137</v>
      </c>
      <c r="E87" s="188" t="s">
        <v>5</v>
      </c>
      <c r="F87" s="189" t="s">
        <v>334</v>
      </c>
      <c r="H87" s="190" t="s">
        <v>5</v>
      </c>
      <c r="I87" s="191"/>
      <c r="L87" s="186"/>
      <c r="M87" s="192"/>
      <c r="N87" s="193"/>
      <c r="O87" s="193"/>
      <c r="P87" s="193"/>
      <c r="Q87" s="193"/>
      <c r="R87" s="193"/>
      <c r="S87" s="193"/>
      <c r="T87" s="194"/>
      <c r="AT87" s="190" t="s">
        <v>137</v>
      </c>
      <c r="AU87" s="190" t="s">
        <v>78</v>
      </c>
      <c r="AV87" s="11" t="s">
        <v>74</v>
      </c>
      <c r="AW87" s="11" t="s">
        <v>33</v>
      </c>
      <c r="AX87" s="11" t="s">
        <v>69</v>
      </c>
      <c r="AY87" s="190" t="s">
        <v>127</v>
      </c>
    </row>
    <row r="88" spans="2:65" s="12" customFormat="1">
      <c r="B88" s="195"/>
      <c r="D88" s="187" t="s">
        <v>137</v>
      </c>
      <c r="E88" s="196" t="s">
        <v>5</v>
      </c>
      <c r="F88" s="197" t="s">
        <v>84</v>
      </c>
      <c r="H88" s="198">
        <v>4</v>
      </c>
      <c r="I88" s="199"/>
      <c r="L88" s="195"/>
      <c r="M88" s="200"/>
      <c r="N88" s="201"/>
      <c r="O88" s="201"/>
      <c r="P88" s="201"/>
      <c r="Q88" s="201"/>
      <c r="R88" s="201"/>
      <c r="S88" s="201"/>
      <c r="T88" s="202"/>
      <c r="AT88" s="196" t="s">
        <v>137</v>
      </c>
      <c r="AU88" s="196" t="s">
        <v>78</v>
      </c>
      <c r="AV88" s="12" t="s">
        <v>78</v>
      </c>
      <c r="AW88" s="12" t="s">
        <v>33</v>
      </c>
      <c r="AX88" s="12" t="s">
        <v>69</v>
      </c>
      <c r="AY88" s="196" t="s">
        <v>127</v>
      </c>
    </row>
    <row r="89" spans="2:65" s="13" customFormat="1">
      <c r="B89" s="203"/>
      <c r="D89" s="204" t="s">
        <v>137</v>
      </c>
      <c r="E89" s="205" t="s">
        <v>5</v>
      </c>
      <c r="F89" s="206" t="s">
        <v>141</v>
      </c>
      <c r="H89" s="207">
        <v>4</v>
      </c>
      <c r="I89" s="208"/>
      <c r="L89" s="203"/>
      <c r="M89" s="209"/>
      <c r="N89" s="210"/>
      <c r="O89" s="210"/>
      <c r="P89" s="210"/>
      <c r="Q89" s="210"/>
      <c r="R89" s="210"/>
      <c r="S89" s="210"/>
      <c r="T89" s="211"/>
      <c r="AT89" s="212" t="s">
        <v>137</v>
      </c>
      <c r="AU89" s="212" t="s">
        <v>78</v>
      </c>
      <c r="AV89" s="13" t="s">
        <v>84</v>
      </c>
      <c r="AW89" s="13" t="s">
        <v>33</v>
      </c>
      <c r="AX89" s="13" t="s">
        <v>74</v>
      </c>
      <c r="AY89" s="212" t="s">
        <v>127</v>
      </c>
    </row>
    <row r="90" spans="2:65" s="1" customFormat="1" ht="31.5" customHeight="1">
      <c r="B90" s="173"/>
      <c r="C90" s="174" t="s">
        <v>81</v>
      </c>
      <c r="D90" s="174" t="s">
        <v>130</v>
      </c>
      <c r="E90" s="175" t="s">
        <v>1321</v>
      </c>
      <c r="F90" s="176" t="s">
        <v>1322</v>
      </c>
      <c r="G90" s="177" t="s">
        <v>672</v>
      </c>
      <c r="H90" s="178">
        <v>3</v>
      </c>
      <c r="I90" s="179"/>
      <c r="J90" s="180">
        <f>ROUND(I90*H90,2)</f>
        <v>0</v>
      </c>
      <c r="K90" s="176" t="s">
        <v>134</v>
      </c>
      <c r="L90" s="40"/>
      <c r="M90" s="181" t="s">
        <v>5</v>
      </c>
      <c r="N90" s="182" t="s">
        <v>40</v>
      </c>
      <c r="O90" s="41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AR90" s="23" t="s">
        <v>84</v>
      </c>
      <c r="AT90" s="23" t="s">
        <v>130</v>
      </c>
      <c r="AU90" s="23" t="s">
        <v>78</v>
      </c>
      <c r="AY90" s="23" t="s">
        <v>127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23" t="s">
        <v>74</v>
      </c>
      <c r="BK90" s="185">
        <f>ROUND(I90*H90,2)</f>
        <v>0</v>
      </c>
      <c r="BL90" s="23" t="s">
        <v>84</v>
      </c>
      <c r="BM90" s="23" t="s">
        <v>1323</v>
      </c>
    </row>
    <row r="91" spans="2:65" s="11" customFormat="1">
      <c r="B91" s="186"/>
      <c r="D91" s="187" t="s">
        <v>137</v>
      </c>
      <c r="E91" s="188" t="s">
        <v>5</v>
      </c>
      <c r="F91" s="189" t="s">
        <v>334</v>
      </c>
      <c r="H91" s="190" t="s">
        <v>5</v>
      </c>
      <c r="I91" s="191"/>
      <c r="L91" s="186"/>
      <c r="M91" s="192"/>
      <c r="N91" s="193"/>
      <c r="O91" s="193"/>
      <c r="P91" s="193"/>
      <c r="Q91" s="193"/>
      <c r="R91" s="193"/>
      <c r="S91" s="193"/>
      <c r="T91" s="194"/>
      <c r="AT91" s="190" t="s">
        <v>137</v>
      </c>
      <c r="AU91" s="190" t="s">
        <v>78</v>
      </c>
      <c r="AV91" s="11" t="s">
        <v>74</v>
      </c>
      <c r="AW91" s="11" t="s">
        <v>33</v>
      </c>
      <c r="AX91" s="11" t="s">
        <v>69</v>
      </c>
      <c r="AY91" s="190" t="s">
        <v>127</v>
      </c>
    </row>
    <row r="92" spans="2:65" s="12" customFormat="1">
      <c r="B92" s="195"/>
      <c r="D92" s="187" t="s">
        <v>137</v>
      </c>
      <c r="E92" s="196" t="s">
        <v>5</v>
      </c>
      <c r="F92" s="197" t="s">
        <v>81</v>
      </c>
      <c r="H92" s="198">
        <v>3</v>
      </c>
      <c r="I92" s="199"/>
      <c r="L92" s="195"/>
      <c r="M92" s="200"/>
      <c r="N92" s="201"/>
      <c r="O92" s="201"/>
      <c r="P92" s="201"/>
      <c r="Q92" s="201"/>
      <c r="R92" s="201"/>
      <c r="S92" s="201"/>
      <c r="T92" s="202"/>
      <c r="AT92" s="196" t="s">
        <v>137</v>
      </c>
      <c r="AU92" s="196" t="s">
        <v>78</v>
      </c>
      <c r="AV92" s="12" t="s">
        <v>78</v>
      </c>
      <c r="AW92" s="12" t="s">
        <v>33</v>
      </c>
      <c r="AX92" s="12" t="s">
        <v>69</v>
      </c>
      <c r="AY92" s="196" t="s">
        <v>127</v>
      </c>
    </row>
    <row r="93" spans="2:65" s="13" customFormat="1">
      <c r="B93" s="203"/>
      <c r="D93" s="204" t="s">
        <v>137</v>
      </c>
      <c r="E93" s="205" t="s">
        <v>5</v>
      </c>
      <c r="F93" s="206" t="s">
        <v>141</v>
      </c>
      <c r="H93" s="207">
        <v>3</v>
      </c>
      <c r="I93" s="208"/>
      <c r="L93" s="203"/>
      <c r="M93" s="209"/>
      <c r="N93" s="210"/>
      <c r="O93" s="210"/>
      <c r="P93" s="210"/>
      <c r="Q93" s="210"/>
      <c r="R93" s="210"/>
      <c r="S93" s="210"/>
      <c r="T93" s="211"/>
      <c r="AT93" s="212" t="s">
        <v>137</v>
      </c>
      <c r="AU93" s="212" t="s">
        <v>78</v>
      </c>
      <c r="AV93" s="13" t="s">
        <v>84</v>
      </c>
      <c r="AW93" s="13" t="s">
        <v>33</v>
      </c>
      <c r="AX93" s="13" t="s">
        <v>74</v>
      </c>
      <c r="AY93" s="212" t="s">
        <v>127</v>
      </c>
    </row>
    <row r="94" spans="2:65" s="1" customFormat="1" ht="31.5" customHeight="1">
      <c r="B94" s="173"/>
      <c r="C94" s="174" t="s">
        <v>84</v>
      </c>
      <c r="D94" s="174" t="s">
        <v>130</v>
      </c>
      <c r="E94" s="175" t="s">
        <v>1324</v>
      </c>
      <c r="F94" s="176" t="s">
        <v>1325</v>
      </c>
      <c r="G94" s="177" t="s">
        <v>672</v>
      </c>
      <c r="H94" s="178">
        <v>2</v>
      </c>
      <c r="I94" s="179"/>
      <c r="J94" s="180">
        <f>ROUND(I94*H94,2)</f>
        <v>0</v>
      </c>
      <c r="K94" s="176" t="s">
        <v>134</v>
      </c>
      <c r="L94" s="40"/>
      <c r="M94" s="181" t="s">
        <v>5</v>
      </c>
      <c r="N94" s="182" t="s">
        <v>40</v>
      </c>
      <c r="O94" s="41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AR94" s="23" t="s">
        <v>84</v>
      </c>
      <c r="AT94" s="23" t="s">
        <v>130</v>
      </c>
      <c r="AU94" s="23" t="s">
        <v>78</v>
      </c>
      <c r="AY94" s="23" t="s">
        <v>127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23" t="s">
        <v>74</v>
      </c>
      <c r="BK94" s="185">
        <f>ROUND(I94*H94,2)</f>
        <v>0</v>
      </c>
      <c r="BL94" s="23" t="s">
        <v>84</v>
      </c>
      <c r="BM94" s="23" t="s">
        <v>1326</v>
      </c>
    </row>
    <row r="95" spans="2:65" s="11" customFormat="1">
      <c r="B95" s="186"/>
      <c r="D95" s="187" t="s">
        <v>137</v>
      </c>
      <c r="E95" s="188" t="s">
        <v>5</v>
      </c>
      <c r="F95" s="189" t="s">
        <v>334</v>
      </c>
      <c r="H95" s="190" t="s">
        <v>5</v>
      </c>
      <c r="I95" s="191"/>
      <c r="L95" s="186"/>
      <c r="M95" s="192"/>
      <c r="N95" s="193"/>
      <c r="O95" s="193"/>
      <c r="P95" s="193"/>
      <c r="Q95" s="193"/>
      <c r="R95" s="193"/>
      <c r="S95" s="193"/>
      <c r="T95" s="194"/>
      <c r="AT95" s="190" t="s">
        <v>137</v>
      </c>
      <c r="AU95" s="190" t="s">
        <v>78</v>
      </c>
      <c r="AV95" s="11" t="s">
        <v>74</v>
      </c>
      <c r="AW95" s="11" t="s">
        <v>33</v>
      </c>
      <c r="AX95" s="11" t="s">
        <v>69</v>
      </c>
      <c r="AY95" s="190" t="s">
        <v>127</v>
      </c>
    </row>
    <row r="96" spans="2:65" s="12" customFormat="1">
      <c r="B96" s="195"/>
      <c r="D96" s="187" t="s">
        <v>137</v>
      </c>
      <c r="E96" s="196" t="s">
        <v>5</v>
      </c>
      <c r="F96" s="197" t="s">
        <v>78</v>
      </c>
      <c r="H96" s="198">
        <v>2</v>
      </c>
      <c r="I96" s="199"/>
      <c r="L96" s="195"/>
      <c r="M96" s="200"/>
      <c r="N96" s="201"/>
      <c r="O96" s="201"/>
      <c r="P96" s="201"/>
      <c r="Q96" s="201"/>
      <c r="R96" s="201"/>
      <c r="S96" s="201"/>
      <c r="T96" s="202"/>
      <c r="AT96" s="196" t="s">
        <v>137</v>
      </c>
      <c r="AU96" s="196" t="s">
        <v>78</v>
      </c>
      <c r="AV96" s="12" t="s">
        <v>78</v>
      </c>
      <c r="AW96" s="12" t="s">
        <v>33</v>
      </c>
      <c r="AX96" s="12" t="s">
        <v>69</v>
      </c>
      <c r="AY96" s="196" t="s">
        <v>127</v>
      </c>
    </row>
    <row r="97" spans="2:65" s="13" customFormat="1">
      <c r="B97" s="203"/>
      <c r="D97" s="204" t="s">
        <v>137</v>
      </c>
      <c r="E97" s="205" t="s">
        <v>5</v>
      </c>
      <c r="F97" s="206" t="s">
        <v>141</v>
      </c>
      <c r="H97" s="207">
        <v>2</v>
      </c>
      <c r="I97" s="208"/>
      <c r="L97" s="203"/>
      <c r="M97" s="209"/>
      <c r="N97" s="210"/>
      <c r="O97" s="210"/>
      <c r="P97" s="210"/>
      <c r="Q97" s="210"/>
      <c r="R97" s="210"/>
      <c r="S97" s="210"/>
      <c r="T97" s="211"/>
      <c r="AT97" s="212" t="s">
        <v>137</v>
      </c>
      <c r="AU97" s="212" t="s">
        <v>78</v>
      </c>
      <c r="AV97" s="13" t="s">
        <v>84</v>
      </c>
      <c r="AW97" s="13" t="s">
        <v>33</v>
      </c>
      <c r="AX97" s="13" t="s">
        <v>74</v>
      </c>
      <c r="AY97" s="212" t="s">
        <v>127</v>
      </c>
    </row>
    <row r="98" spans="2:65" s="1" customFormat="1" ht="31.5" customHeight="1">
      <c r="B98" s="173"/>
      <c r="C98" s="174" t="s">
        <v>87</v>
      </c>
      <c r="D98" s="174" t="s">
        <v>130</v>
      </c>
      <c r="E98" s="175" t="s">
        <v>1327</v>
      </c>
      <c r="F98" s="176" t="s">
        <v>1328</v>
      </c>
      <c r="G98" s="177" t="s">
        <v>672</v>
      </c>
      <c r="H98" s="178">
        <v>6</v>
      </c>
      <c r="I98" s="179"/>
      <c r="J98" s="180">
        <f t="shared" ref="J98:J109" si="0">ROUND(I98*H98,2)</f>
        <v>0</v>
      </c>
      <c r="K98" s="176" t="s">
        <v>134</v>
      </c>
      <c r="L98" s="40"/>
      <c r="M98" s="181" t="s">
        <v>5</v>
      </c>
      <c r="N98" s="182" t="s">
        <v>40</v>
      </c>
      <c r="O98" s="41"/>
      <c r="P98" s="183">
        <f t="shared" ref="P98:P109" si="1">O98*H98</f>
        <v>0</v>
      </c>
      <c r="Q98" s="183">
        <v>5.0000000000000002E-5</v>
      </c>
      <c r="R98" s="183">
        <f t="shared" ref="R98:R109" si="2">Q98*H98</f>
        <v>3.0000000000000003E-4</v>
      </c>
      <c r="S98" s="183">
        <v>0</v>
      </c>
      <c r="T98" s="184">
        <f t="shared" ref="T98:T109" si="3">S98*H98</f>
        <v>0</v>
      </c>
      <c r="AR98" s="23" t="s">
        <v>84</v>
      </c>
      <c r="AT98" s="23" t="s">
        <v>130</v>
      </c>
      <c r="AU98" s="23" t="s">
        <v>78</v>
      </c>
      <c r="AY98" s="23" t="s">
        <v>127</v>
      </c>
      <c r="BE98" s="185">
        <f t="shared" ref="BE98:BE109" si="4">IF(N98="základní",J98,0)</f>
        <v>0</v>
      </c>
      <c r="BF98" s="185">
        <f t="shared" ref="BF98:BF109" si="5">IF(N98="snížená",J98,0)</f>
        <v>0</v>
      </c>
      <c r="BG98" s="185">
        <f t="shared" ref="BG98:BG109" si="6">IF(N98="zákl. přenesená",J98,0)</f>
        <v>0</v>
      </c>
      <c r="BH98" s="185">
        <f t="shared" ref="BH98:BH109" si="7">IF(N98="sníž. přenesená",J98,0)</f>
        <v>0</v>
      </c>
      <c r="BI98" s="185">
        <f t="shared" ref="BI98:BI109" si="8">IF(N98="nulová",J98,0)</f>
        <v>0</v>
      </c>
      <c r="BJ98" s="23" t="s">
        <v>74</v>
      </c>
      <c r="BK98" s="185">
        <f t="shared" ref="BK98:BK109" si="9">ROUND(I98*H98,2)</f>
        <v>0</v>
      </c>
      <c r="BL98" s="23" t="s">
        <v>84</v>
      </c>
      <c r="BM98" s="23" t="s">
        <v>1329</v>
      </c>
    </row>
    <row r="99" spans="2:65" s="1" customFormat="1" ht="31.5" customHeight="1">
      <c r="B99" s="173"/>
      <c r="C99" s="174" t="s">
        <v>90</v>
      </c>
      <c r="D99" s="174" t="s">
        <v>130</v>
      </c>
      <c r="E99" s="175" t="s">
        <v>1330</v>
      </c>
      <c r="F99" s="176" t="s">
        <v>1331</v>
      </c>
      <c r="G99" s="177" t="s">
        <v>672</v>
      </c>
      <c r="H99" s="178">
        <v>3</v>
      </c>
      <c r="I99" s="179"/>
      <c r="J99" s="180">
        <f t="shared" si="0"/>
        <v>0</v>
      </c>
      <c r="K99" s="176" t="s">
        <v>134</v>
      </c>
      <c r="L99" s="40"/>
      <c r="M99" s="181" t="s">
        <v>5</v>
      </c>
      <c r="N99" s="182" t="s">
        <v>40</v>
      </c>
      <c r="O99" s="41"/>
      <c r="P99" s="183">
        <f t="shared" si="1"/>
        <v>0</v>
      </c>
      <c r="Q99" s="183">
        <v>5.0000000000000002E-5</v>
      </c>
      <c r="R99" s="183">
        <f t="shared" si="2"/>
        <v>1.5000000000000001E-4</v>
      </c>
      <c r="S99" s="183">
        <v>0</v>
      </c>
      <c r="T99" s="184">
        <f t="shared" si="3"/>
        <v>0</v>
      </c>
      <c r="AR99" s="23" t="s">
        <v>84</v>
      </c>
      <c r="AT99" s="23" t="s">
        <v>130</v>
      </c>
      <c r="AU99" s="23" t="s">
        <v>78</v>
      </c>
      <c r="AY99" s="23" t="s">
        <v>127</v>
      </c>
      <c r="BE99" s="185">
        <f t="shared" si="4"/>
        <v>0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23" t="s">
        <v>74</v>
      </c>
      <c r="BK99" s="185">
        <f t="shared" si="9"/>
        <v>0</v>
      </c>
      <c r="BL99" s="23" t="s">
        <v>84</v>
      </c>
      <c r="BM99" s="23" t="s">
        <v>1332</v>
      </c>
    </row>
    <row r="100" spans="2:65" s="1" customFormat="1" ht="31.5" customHeight="1">
      <c r="B100" s="173"/>
      <c r="C100" s="174" t="s">
        <v>177</v>
      </c>
      <c r="D100" s="174" t="s">
        <v>130</v>
      </c>
      <c r="E100" s="175" t="s">
        <v>1333</v>
      </c>
      <c r="F100" s="176" t="s">
        <v>1334</v>
      </c>
      <c r="G100" s="177" t="s">
        <v>672</v>
      </c>
      <c r="H100" s="178">
        <v>4</v>
      </c>
      <c r="I100" s="179"/>
      <c r="J100" s="180">
        <f t="shared" si="0"/>
        <v>0</v>
      </c>
      <c r="K100" s="176" t="s">
        <v>134</v>
      </c>
      <c r="L100" s="40"/>
      <c r="M100" s="181" t="s">
        <v>5</v>
      </c>
      <c r="N100" s="182" t="s">
        <v>40</v>
      </c>
      <c r="O100" s="41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AR100" s="23" t="s">
        <v>84</v>
      </c>
      <c r="AT100" s="23" t="s">
        <v>130</v>
      </c>
      <c r="AU100" s="23" t="s">
        <v>78</v>
      </c>
      <c r="AY100" s="23" t="s">
        <v>127</v>
      </c>
      <c r="BE100" s="185">
        <f t="shared" si="4"/>
        <v>0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23" t="s">
        <v>74</v>
      </c>
      <c r="BK100" s="185">
        <f t="shared" si="9"/>
        <v>0</v>
      </c>
      <c r="BL100" s="23" t="s">
        <v>84</v>
      </c>
      <c r="BM100" s="23" t="s">
        <v>1335</v>
      </c>
    </row>
    <row r="101" spans="2:65" s="1" customFormat="1" ht="31.5" customHeight="1">
      <c r="B101" s="173"/>
      <c r="C101" s="174" t="s">
        <v>188</v>
      </c>
      <c r="D101" s="174" t="s">
        <v>130</v>
      </c>
      <c r="E101" s="175" t="s">
        <v>1336</v>
      </c>
      <c r="F101" s="176" t="s">
        <v>1337</v>
      </c>
      <c r="G101" s="177" t="s">
        <v>672</v>
      </c>
      <c r="H101" s="178">
        <v>3</v>
      </c>
      <c r="I101" s="179"/>
      <c r="J101" s="180">
        <f t="shared" si="0"/>
        <v>0</v>
      </c>
      <c r="K101" s="176" t="s">
        <v>134</v>
      </c>
      <c r="L101" s="40"/>
      <c r="M101" s="181" t="s">
        <v>5</v>
      </c>
      <c r="N101" s="182" t="s">
        <v>40</v>
      </c>
      <c r="O101" s="41"/>
      <c r="P101" s="183">
        <f t="shared" si="1"/>
        <v>0</v>
      </c>
      <c r="Q101" s="183">
        <v>0</v>
      </c>
      <c r="R101" s="183">
        <f t="shared" si="2"/>
        <v>0</v>
      </c>
      <c r="S101" s="183">
        <v>0</v>
      </c>
      <c r="T101" s="184">
        <f t="shared" si="3"/>
        <v>0</v>
      </c>
      <c r="AR101" s="23" t="s">
        <v>84</v>
      </c>
      <c r="AT101" s="23" t="s">
        <v>130</v>
      </c>
      <c r="AU101" s="23" t="s">
        <v>78</v>
      </c>
      <c r="AY101" s="23" t="s">
        <v>127</v>
      </c>
      <c r="BE101" s="185">
        <f t="shared" si="4"/>
        <v>0</v>
      </c>
      <c r="BF101" s="185">
        <f t="shared" si="5"/>
        <v>0</v>
      </c>
      <c r="BG101" s="185">
        <f t="shared" si="6"/>
        <v>0</v>
      </c>
      <c r="BH101" s="185">
        <f t="shared" si="7"/>
        <v>0</v>
      </c>
      <c r="BI101" s="185">
        <f t="shared" si="8"/>
        <v>0</v>
      </c>
      <c r="BJ101" s="23" t="s">
        <v>74</v>
      </c>
      <c r="BK101" s="185">
        <f t="shared" si="9"/>
        <v>0</v>
      </c>
      <c r="BL101" s="23" t="s">
        <v>84</v>
      </c>
      <c r="BM101" s="23" t="s">
        <v>1338</v>
      </c>
    </row>
    <row r="102" spans="2:65" s="1" customFormat="1" ht="31.5" customHeight="1">
      <c r="B102" s="173"/>
      <c r="C102" s="174" t="s">
        <v>200</v>
      </c>
      <c r="D102" s="174" t="s">
        <v>130</v>
      </c>
      <c r="E102" s="175" t="s">
        <v>1339</v>
      </c>
      <c r="F102" s="176" t="s">
        <v>1340</v>
      </c>
      <c r="G102" s="177" t="s">
        <v>672</v>
      </c>
      <c r="H102" s="178">
        <v>2</v>
      </c>
      <c r="I102" s="179"/>
      <c r="J102" s="180">
        <f t="shared" si="0"/>
        <v>0</v>
      </c>
      <c r="K102" s="176" t="s">
        <v>134</v>
      </c>
      <c r="L102" s="40"/>
      <c r="M102" s="181" t="s">
        <v>5</v>
      </c>
      <c r="N102" s="182" t="s">
        <v>40</v>
      </c>
      <c r="O102" s="41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AR102" s="23" t="s">
        <v>84</v>
      </c>
      <c r="AT102" s="23" t="s">
        <v>130</v>
      </c>
      <c r="AU102" s="23" t="s">
        <v>78</v>
      </c>
      <c r="AY102" s="23" t="s">
        <v>127</v>
      </c>
      <c r="BE102" s="185">
        <f t="shared" si="4"/>
        <v>0</v>
      </c>
      <c r="BF102" s="185">
        <f t="shared" si="5"/>
        <v>0</v>
      </c>
      <c r="BG102" s="185">
        <f t="shared" si="6"/>
        <v>0</v>
      </c>
      <c r="BH102" s="185">
        <f t="shared" si="7"/>
        <v>0</v>
      </c>
      <c r="BI102" s="185">
        <f t="shared" si="8"/>
        <v>0</v>
      </c>
      <c r="BJ102" s="23" t="s">
        <v>74</v>
      </c>
      <c r="BK102" s="185">
        <f t="shared" si="9"/>
        <v>0</v>
      </c>
      <c r="BL102" s="23" t="s">
        <v>84</v>
      </c>
      <c r="BM102" s="23" t="s">
        <v>1341</v>
      </c>
    </row>
    <row r="103" spans="2:65" s="1" customFormat="1" ht="31.5" customHeight="1">
      <c r="B103" s="173"/>
      <c r="C103" s="174" t="s">
        <v>210</v>
      </c>
      <c r="D103" s="174" t="s">
        <v>130</v>
      </c>
      <c r="E103" s="175" t="s">
        <v>1342</v>
      </c>
      <c r="F103" s="176" t="s">
        <v>1343</v>
      </c>
      <c r="G103" s="177" t="s">
        <v>672</v>
      </c>
      <c r="H103" s="178">
        <v>4</v>
      </c>
      <c r="I103" s="179"/>
      <c r="J103" s="180">
        <f t="shared" si="0"/>
        <v>0</v>
      </c>
      <c r="K103" s="176" t="s">
        <v>134</v>
      </c>
      <c r="L103" s="40"/>
      <c r="M103" s="181" t="s">
        <v>5</v>
      </c>
      <c r="N103" s="182" t="s">
        <v>40</v>
      </c>
      <c r="O103" s="41"/>
      <c r="P103" s="183">
        <f t="shared" si="1"/>
        <v>0</v>
      </c>
      <c r="Q103" s="183">
        <v>0</v>
      </c>
      <c r="R103" s="183">
        <f t="shared" si="2"/>
        <v>0</v>
      </c>
      <c r="S103" s="183">
        <v>0</v>
      </c>
      <c r="T103" s="184">
        <f t="shared" si="3"/>
        <v>0</v>
      </c>
      <c r="AR103" s="23" t="s">
        <v>84</v>
      </c>
      <c r="AT103" s="23" t="s">
        <v>130</v>
      </c>
      <c r="AU103" s="23" t="s">
        <v>78</v>
      </c>
      <c r="AY103" s="23" t="s">
        <v>127</v>
      </c>
      <c r="BE103" s="185">
        <f t="shared" si="4"/>
        <v>0</v>
      </c>
      <c r="BF103" s="185">
        <f t="shared" si="5"/>
        <v>0</v>
      </c>
      <c r="BG103" s="185">
        <f t="shared" si="6"/>
        <v>0</v>
      </c>
      <c r="BH103" s="185">
        <f t="shared" si="7"/>
        <v>0</v>
      </c>
      <c r="BI103" s="185">
        <f t="shared" si="8"/>
        <v>0</v>
      </c>
      <c r="BJ103" s="23" t="s">
        <v>74</v>
      </c>
      <c r="BK103" s="185">
        <f t="shared" si="9"/>
        <v>0</v>
      </c>
      <c r="BL103" s="23" t="s">
        <v>84</v>
      </c>
      <c r="BM103" s="23" t="s">
        <v>1344</v>
      </c>
    </row>
    <row r="104" spans="2:65" s="1" customFormat="1" ht="31.5" customHeight="1">
      <c r="B104" s="173"/>
      <c r="C104" s="174" t="s">
        <v>219</v>
      </c>
      <c r="D104" s="174" t="s">
        <v>130</v>
      </c>
      <c r="E104" s="175" t="s">
        <v>1345</v>
      </c>
      <c r="F104" s="176" t="s">
        <v>1346</v>
      </c>
      <c r="G104" s="177" t="s">
        <v>672</v>
      </c>
      <c r="H104" s="178">
        <v>3</v>
      </c>
      <c r="I104" s="179"/>
      <c r="J104" s="180">
        <f t="shared" si="0"/>
        <v>0</v>
      </c>
      <c r="K104" s="176" t="s">
        <v>134</v>
      </c>
      <c r="L104" s="40"/>
      <c r="M104" s="181" t="s">
        <v>5</v>
      </c>
      <c r="N104" s="182" t="s">
        <v>40</v>
      </c>
      <c r="O104" s="41"/>
      <c r="P104" s="183">
        <f t="shared" si="1"/>
        <v>0</v>
      </c>
      <c r="Q104" s="183">
        <v>0</v>
      </c>
      <c r="R104" s="183">
        <f t="shared" si="2"/>
        <v>0</v>
      </c>
      <c r="S104" s="183">
        <v>0</v>
      </c>
      <c r="T104" s="184">
        <f t="shared" si="3"/>
        <v>0</v>
      </c>
      <c r="AR104" s="23" t="s">
        <v>84</v>
      </c>
      <c r="AT104" s="23" t="s">
        <v>130</v>
      </c>
      <c r="AU104" s="23" t="s">
        <v>78</v>
      </c>
      <c r="AY104" s="23" t="s">
        <v>127</v>
      </c>
      <c r="BE104" s="185">
        <f t="shared" si="4"/>
        <v>0</v>
      </c>
      <c r="BF104" s="185">
        <f t="shared" si="5"/>
        <v>0</v>
      </c>
      <c r="BG104" s="185">
        <f t="shared" si="6"/>
        <v>0</v>
      </c>
      <c r="BH104" s="185">
        <f t="shared" si="7"/>
        <v>0</v>
      </c>
      <c r="BI104" s="185">
        <f t="shared" si="8"/>
        <v>0</v>
      </c>
      <c r="BJ104" s="23" t="s">
        <v>74</v>
      </c>
      <c r="BK104" s="185">
        <f t="shared" si="9"/>
        <v>0</v>
      </c>
      <c r="BL104" s="23" t="s">
        <v>84</v>
      </c>
      <c r="BM104" s="23" t="s">
        <v>1347</v>
      </c>
    </row>
    <row r="105" spans="2:65" s="1" customFormat="1" ht="31.5" customHeight="1">
      <c r="B105" s="173"/>
      <c r="C105" s="174" t="s">
        <v>229</v>
      </c>
      <c r="D105" s="174" t="s">
        <v>130</v>
      </c>
      <c r="E105" s="175" t="s">
        <v>1348</v>
      </c>
      <c r="F105" s="176" t="s">
        <v>1349</v>
      </c>
      <c r="G105" s="177" t="s">
        <v>672</v>
      </c>
      <c r="H105" s="178">
        <v>2</v>
      </c>
      <c r="I105" s="179"/>
      <c r="J105" s="180">
        <f t="shared" si="0"/>
        <v>0</v>
      </c>
      <c r="K105" s="176" t="s">
        <v>134</v>
      </c>
      <c r="L105" s="40"/>
      <c r="M105" s="181" t="s">
        <v>5</v>
      </c>
      <c r="N105" s="182" t="s">
        <v>40</v>
      </c>
      <c r="O105" s="41"/>
      <c r="P105" s="183">
        <f t="shared" si="1"/>
        <v>0</v>
      </c>
      <c r="Q105" s="183">
        <v>0</v>
      </c>
      <c r="R105" s="183">
        <f t="shared" si="2"/>
        <v>0</v>
      </c>
      <c r="S105" s="183">
        <v>0</v>
      </c>
      <c r="T105" s="184">
        <f t="shared" si="3"/>
        <v>0</v>
      </c>
      <c r="AR105" s="23" t="s">
        <v>84</v>
      </c>
      <c r="AT105" s="23" t="s">
        <v>130</v>
      </c>
      <c r="AU105" s="23" t="s">
        <v>78</v>
      </c>
      <c r="AY105" s="23" t="s">
        <v>127</v>
      </c>
      <c r="BE105" s="185">
        <f t="shared" si="4"/>
        <v>0</v>
      </c>
      <c r="BF105" s="185">
        <f t="shared" si="5"/>
        <v>0</v>
      </c>
      <c r="BG105" s="185">
        <f t="shared" si="6"/>
        <v>0</v>
      </c>
      <c r="BH105" s="185">
        <f t="shared" si="7"/>
        <v>0</v>
      </c>
      <c r="BI105" s="185">
        <f t="shared" si="8"/>
        <v>0</v>
      </c>
      <c r="BJ105" s="23" t="s">
        <v>74</v>
      </c>
      <c r="BK105" s="185">
        <f t="shared" si="9"/>
        <v>0</v>
      </c>
      <c r="BL105" s="23" t="s">
        <v>84</v>
      </c>
      <c r="BM105" s="23" t="s">
        <v>1350</v>
      </c>
    </row>
    <row r="106" spans="2:65" s="1" customFormat="1" ht="31.5" customHeight="1">
      <c r="B106" s="173"/>
      <c r="C106" s="174" t="s">
        <v>241</v>
      </c>
      <c r="D106" s="174" t="s">
        <v>130</v>
      </c>
      <c r="E106" s="175" t="s">
        <v>1351</v>
      </c>
      <c r="F106" s="176" t="s">
        <v>1352</v>
      </c>
      <c r="G106" s="177" t="s">
        <v>672</v>
      </c>
      <c r="H106" s="178">
        <v>6</v>
      </c>
      <c r="I106" s="179"/>
      <c r="J106" s="180">
        <f t="shared" si="0"/>
        <v>0</v>
      </c>
      <c r="K106" s="176" t="s">
        <v>134</v>
      </c>
      <c r="L106" s="40"/>
      <c r="M106" s="181" t="s">
        <v>5</v>
      </c>
      <c r="N106" s="182" t="s">
        <v>40</v>
      </c>
      <c r="O106" s="41"/>
      <c r="P106" s="183">
        <f t="shared" si="1"/>
        <v>0</v>
      </c>
      <c r="Q106" s="183">
        <v>0</v>
      </c>
      <c r="R106" s="183">
        <f t="shared" si="2"/>
        <v>0</v>
      </c>
      <c r="S106" s="183">
        <v>0</v>
      </c>
      <c r="T106" s="184">
        <f t="shared" si="3"/>
        <v>0</v>
      </c>
      <c r="AR106" s="23" t="s">
        <v>84</v>
      </c>
      <c r="AT106" s="23" t="s">
        <v>130</v>
      </c>
      <c r="AU106" s="23" t="s">
        <v>78</v>
      </c>
      <c r="AY106" s="23" t="s">
        <v>127</v>
      </c>
      <c r="BE106" s="185">
        <f t="shared" si="4"/>
        <v>0</v>
      </c>
      <c r="BF106" s="185">
        <f t="shared" si="5"/>
        <v>0</v>
      </c>
      <c r="BG106" s="185">
        <f t="shared" si="6"/>
        <v>0</v>
      </c>
      <c r="BH106" s="185">
        <f t="shared" si="7"/>
        <v>0</v>
      </c>
      <c r="BI106" s="185">
        <f t="shared" si="8"/>
        <v>0</v>
      </c>
      <c r="BJ106" s="23" t="s">
        <v>74</v>
      </c>
      <c r="BK106" s="185">
        <f t="shared" si="9"/>
        <v>0</v>
      </c>
      <c r="BL106" s="23" t="s">
        <v>84</v>
      </c>
      <c r="BM106" s="23" t="s">
        <v>1353</v>
      </c>
    </row>
    <row r="107" spans="2:65" s="1" customFormat="1" ht="31.5" customHeight="1">
      <c r="B107" s="173"/>
      <c r="C107" s="174" t="s">
        <v>246</v>
      </c>
      <c r="D107" s="174" t="s">
        <v>130</v>
      </c>
      <c r="E107" s="175" t="s">
        <v>1354</v>
      </c>
      <c r="F107" s="176" t="s">
        <v>1355</v>
      </c>
      <c r="G107" s="177" t="s">
        <v>672</v>
      </c>
      <c r="H107" s="178">
        <v>3</v>
      </c>
      <c r="I107" s="179"/>
      <c r="J107" s="180">
        <f t="shared" si="0"/>
        <v>0</v>
      </c>
      <c r="K107" s="176" t="s">
        <v>134</v>
      </c>
      <c r="L107" s="40"/>
      <c r="M107" s="181" t="s">
        <v>5</v>
      </c>
      <c r="N107" s="182" t="s">
        <v>40</v>
      </c>
      <c r="O107" s="41"/>
      <c r="P107" s="183">
        <f t="shared" si="1"/>
        <v>0</v>
      </c>
      <c r="Q107" s="183">
        <v>0</v>
      </c>
      <c r="R107" s="183">
        <f t="shared" si="2"/>
        <v>0</v>
      </c>
      <c r="S107" s="183">
        <v>0</v>
      </c>
      <c r="T107" s="184">
        <f t="shared" si="3"/>
        <v>0</v>
      </c>
      <c r="AR107" s="23" t="s">
        <v>84</v>
      </c>
      <c r="AT107" s="23" t="s">
        <v>130</v>
      </c>
      <c r="AU107" s="23" t="s">
        <v>78</v>
      </c>
      <c r="AY107" s="23" t="s">
        <v>127</v>
      </c>
      <c r="BE107" s="185">
        <f t="shared" si="4"/>
        <v>0</v>
      </c>
      <c r="BF107" s="185">
        <f t="shared" si="5"/>
        <v>0</v>
      </c>
      <c r="BG107" s="185">
        <f t="shared" si="6"/>
        <v>0</v>
      </c>
      <c r="BH107" s="185">
        <f t="shared" si="7"/>
        <v>0</v>
      </c>
      <c r="BI107" s="185">
        <f t="shared" si="8"/>
        <v>0</v>
      </c>
      <c r="BJ107" s="23" t="s">
        <v>74</v>
      </c>
      <c r="BK107" s="185">
        <f t="shared" si="9"/>
        <v>0</v>
      </c>
      <c r="BL107" s="23" t="s">
        <v>84</v>
      </c>
      <c r="BM107" s="23" t="s">
        <v>1356</v>
      </c>
    </row>
    <row r="108" spans="2:65" s="1" customFormat="1" ht="31.5" customHeight="1">
      <c r="B108" s="173"/>
      <c r="C108" s="174" t="s">
        <v>11</v>
      </c>
      <c r="D108" s="174" t="s">
        <v>130</v>
      </c>
      <c r="E108" s="175" t="s">
        <v>1357</v>
      </c>
      <c r="F108" s="176" t="s">
        <v>1358</v>
      </c>
      <c r="G108" s="177" t="s">
        <v>301</v>
      </c>
      <c r="H108" s="178">
        <v>70</v>
      </c>
      <c r="I108" s="179"/>
      <c r="J108" s="180">
        <f t="shared" si="0"/>
        <v>0</v>
      </c>
      <c r="K108" s="176" t="s">
        <v>134</v>
      </c>
      <c r="L108" s="40"/>
      <c r="M108" s="181" t="s">
        <v>5</v>
      </c>
      <c r="N108" s="182" t="s">
        <v>40</v>
      </c>
      <c r="O108" s="41"/>
      <c r="P108" s="183">
        <f t="shared" si="1"/>
        <v>0</v>
      </c>
      <c r="Q108" s="183">
        <v>0</v>
      </c>
      <c r="R108" s="183">
        <f t="shared" si="2"/>
        <v>0</v>
      </c>
      <c r="S108" s="183">
        <v>0</v>
      </c>
      <c r="T108" s="184">
        <f t="shared" si="3"/>
        <v>0</v>
      </c>
      <c r="AR108" s="23" t="s">
        <v>84</v>
      </c>
      <c r="AT108" s="23" t="s">
        <v>130</v>
      </c>
      <c r="AU108" s="23" t="s">
        <v>78</v>
      </c>
      <c r="AY108" s="23" t="s">
        <v>127</v>
      </c>
      <c r="BE108" s="185">
        <f t="shared" si="4"/>
        <v>0</v>
      </c>
      <c r="BF108" s="185">
        <f t="shared" si="5"/>
        <v>0</v>
      </c>
      <c r="BG108" s="185">
        <f t="shared" si="6"/>
        <v>0</v>
      </c>
      <c r="BH108" s="185">
        <f t="shared" si="7"/>
        <v>0</v>
      </c>
      <c r="BI108" s="185">
        <f t="shared" si="8"/>
        <v>0</v>
      </c>
      <c r="BJ108" s="23" t="s">
        <v>74</v>
      </c>
      <c r="BK108" s="185">
        <f t="shared" si="9"/>
        <v>0</v>
      </c>
      <c r="BL108" s="23" t="s">
        <v>84</v>
      </c>
      <c r="BM108" s="23" t="s">
        <v>1359</v>
      </c>
    </row>
    <row r="109" spans="2:65" s="1" customFormat="1" ht="31.5" customHeight="1">
      <c r="B109" s="173"/>
      <c r="C109" s="174" t="s">
        <v>266</v>
      </c>
      <c r="D109" s="174" t="s">
        <v>130</v>
      </c>
      <c r="E109" s="175" t="s">
        <v>1360</v>
      </c>
      <c r="F109" s="176" t="s">
        <v>1361</v>
      </c>
      <c r="G109" s="177" t="s">
        <v>672</v>
      </c>
      <c r="H109" s="178">
        <v>100</v>
      </c>
      <c r="I109" s="179"/>
      <c r="J109" s="180">
        <f t="shared" si="0"/>
        <v>0</v>
      </c>
      <c r="K109" s="176" t="s">
        <v>134</v>
      </c>
      <c r="L109" s="40"/>
      <c r="M109" s="181" t="s">
        <v>5</v>
      </c>
      <c r="N109" s="182" t="s">
        <v>40</v>
      </c>
      <c r="O109" s="41"/>
      <c r="P109" s="183">
        <f t="shared" si="1"/>
        <v>0</v>
      </c>
      <c r="Q109" s="183">
        <v>0</v>
      </c>
      <c r="R109" s="183">
        <f t="shared" si="2"/>
        <v>0</v>
      </c>
      <c r="S109" s="183">
        <v>0</v>
      </c>
      <c r="T109" s="184">
        <f t="shared" si="3"/>
        <v>0</v>
      </c>
      <c r="AR109" s="23" t="s">
        <v>84</v>
      </c>
      <c r="AT109" s="23" t="s">
        <v>130</v>
      </c>
      <c r="AU109" s="23" t="s">
        <v>78</v>
      </c>
      <c r="AY109" s="23" t="s">
        <v>127</v>
      </c>
      <c r="BE109" s="185">
        <f t="shared" si="4"/>
        <v>0</v>
      </c>
      <c r="BF109" s="185">
        <f t="shared" si="5"/>
        <v>0</v>
      </c>
      <c r="BG109" s="185">
        <f t="shared" si="6"/>
        <v>0</v>
      </c>
      <c r="BH109" s="185">
        <f t="shared" si="7"/>
        <v>0</v>
      </c>
      <c r="BI109" s="185">
        <f t="shared" si="8"/>
        <v>0</v>
      </c>
      <c r="BJ109" s="23" t="s">
        <v>74</v>
      </c>
      <c r="BK109" s="185">
        <f t="shared" si="9"/>
        <v>0</v>
      </c>
      <c r="BL109" s="23" t="s">
        <v>84</v>
      </c>
      <c r="BM109" s="23" t="s">
        <v>1362</v>
      </c>
    </row>
    <row r="110" spans="2:65" s="11" customFormat="1">
      <c r="B110" s="186"/>
      <c r="D110" s="187" t="s">
        <v>137</v>
      </c>
      <c r="E110" s="188" t="s">
        <v>5</v>
      </c>
      <c r="F110" s="189" t="s">
        <v>615</v>
      </c>
      <c r="H110" s="190" t="s">
        <v>5</v>
      </c>
      <c r="I110" s="191"/>
      <c r="L110" s="186"/>
      <c r="M110" s="192"/>
      <c r="N110" s="193"/>
      <c r="O110" s="193"/>
      <c r="P110" s="193"/>
      <c r="Q110" s="193"/>
      <c r="R110" s="193"/>
      <c r="S110" s="193"/>
      <c r="T110" s="194"/>
      <c r="AT110" s="190" t="s">
        <v>137</v>
      </c>
      <c r="AU110" s="190" t="s">
        <v>78</v>
      </c>
      <c r="AV110" s="11" t="s">
        <v>74</v>
      </c>
      <c r="AW110" s="11" t="s">
        <v>33</v>
      </c>
      <c r="AX110" s="11" t="s">
        <v>69</v>
      </c>
      <c r="AY110" s="190" t="s">
        <v>127</v>
      </c>
    </row>
    <row r="111" spans="2:65" s="12" customFormat="1">
      <c r="B111" s="195"/>
      <c r="D111" s="187" t="s">
        <v>137</v>
      </c>
      <c r="E111" s="196" t="s">
        <v>5</v>
      </c>
      <c r="F111" s="197" t="s">
        <v>1363</v>
      </c>
      <c r="H111" s="198">
        <v>100</v>
      </c>
      <c r="I111" s="199"/>
      <c r="L111" s="195"/>
      <c r="M111" s="200"/>
      <c r="N111" s="201"/>
      <c r="O111" s="201"/>
      <c r="P111" s="201"/>
      <c r="Q111" s="201"/>
      <c r="R111" s="201"/>
      <c r="S111" s="201"/>
      <c r="T111" s="202"/>
      <c r="AT111" s="196" t="s">
        <v>137</v>
      </c>
      <c r="AU111" s="196" t="s">
        <v>78</v>
      </c>
      <c r="AV111" s="12" t="s">
        <v>78</v>
      </c>
      <c r="AW111" s="12" t="s">
        <v>33</v>
      </c>
      <c r="AX111" s="12" t="s">
        <v>69</v>
      </c>
      <c r="AY111" s="196" t="s">
        <v>127</v>
      </c>
    </row>
    <row r="112" spans="2:65" s="13" customFormat="1">
      <c r="B112" s="203"/>
      <c r="D112" s="204" t="s">
        <v>137</v>
      </c>
      <c r="E112" s="205" t="s">
        <v>5</v>
      </c>
      <c r="F112" s="206" t="s">
        <v>141</v>
      </c>
      <c r="H112" s="207">
        <v>100</v>
      </c>
      <c r="I112" s="208"/>
      <c r="L112" s="203"/>
      <c r="M112" s="209"/>
      <c r="N112" s="210"/>
      <c r="O112" s="210"/>
      <c r="P112" s="210"/>
      <c r="Q112" s="210"/>
      <c r="R112" s="210"/>
      <c r="S112" s="210"/>
      <c r="T112" s="211"/>
      <c r="AT112" s="212" t="s">
        <v>137</v>
      </c>
      <c r="AU112" s="212" t="s">
        <v>78</v>
      </c>
      <c r="AV112" s="13" t="s">
        <v>84</v>
      </c>
      <c r="AW112" s="13" t="s">
        <v>33</v>
      </c>
      <c r="AX112" s="13" t="s">
        <v>74</v>
      </c>
      <c r="AY112" s="212" t="s">
        <v>127</v>
      </c>
    </row>
    <row r="113" spans="2:65" s="1" customFormat="1" ht="31.5" customHeight="1">
      <c r="B113" s="173"/>
      <c r="C113" s="174" t="s">
        <v>271</v>
      </c>
      <c r="D113" s="174" t="s">
        <v>130</v>
      </c>
      <c r="E113" s="175" t="s">
        <v>1364</v>
      </c>
      <c r="F113" s="176" t="s">
        <v>1365</v>
      </c>
      <c r="G113" s="177" t="s">
        <v>672</v>
      </c>
      <c r="H113" s="178">
        <v>6</v>
      </c>
      <c r="I113" s="179"/>
      <c r="J113" s="180">
        <f>ROUND(I113*H113,2)</f>
        <v>0</v>
      </c>
      <c r="K113" s="176" t="s">
        <v>134</v>
      </c>
      <c r="L113" s="40"/>
      <c r="M113" s="181" t="s">
        <v>5</v>
      </c>
      <c r="N113" s="182" t="s">
        <v>40</v>
      </c>
      <c r="O113" s="41"/>
      <c r="P113" s="183">
        <f>O113*H113</f>
        <v>0</v>
      </c>
      <c r="Q113" s="183">
        <v>2.1350000000000001E-2</v>
      </c>
      <c r="R113" s="183">
        <f>Q113*H113</f>
        <v>0.12809999999999999</v>
      </c>
      <c r="S113" s="183">
        <v>0</v>
      </c>
      <c r="T113" s="184">
        <f>S113*H113</f>
        <v>0</v>
      </c>
      <c r="AR113" s="23" t="s">
        <v>84</v>
      </c>
      <c r="AT113" s="23" t="s">
        <v>130</v>
      </c>
      <c r="AU113" s="23" t="s">
        <v>78</v>
      </c>
      <c r="AY113" s="23" t="s">
        <v>127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23" t="s">
        <v>74</v>
      </c>
      <c r="BK113" s="185">
        <f>ROUND(I113*H113,2)</f>
        <v>0</v>
      </c>
      <c r="BL113" s="23" t="s">
        <v>84</v>
      </c>
      <c r="BM113" s="23" t="s">
        <v>1366</v>
      </c>
    </row>
    <row r="114" spans="2:65" s="10" customFormat="1" ht="29.85" customHeight="1">
      <c r="B114" s="159"/>
      <c r="D114" s="170" t="s">
        <v>68</v>
      </c>
      <c r="E114" s="171" t="s">
        <v>1037</v>
      </c>
      <c r="F114" s="171" t="s">
        <v>1038</v>
      </c>
      <c r="I114" s="162"/>
      <c r="J114" s="172">
        <f>BK114</f>
        <v>0</v>
      </c>
      <c r="L114" s="159"/>
      <c r="M114" s="164"/>
      <c r="N114" s="165"/>
      <c r="O114" s="165"/>
      <c r="P114" s="166">
        <f>P115</f>
        <v>0</v>
      </c>
      <c r="Q114" s="165"/>
      <c r="R114" s="166">
        <f>R115</f>
        <v>0</v>
      </c>
      <c r="S114" s="165"/>
      <c r="T114" s="167">
        <f>T115</f>
        <v>0</v>
      </c>
      <c r="AR114" s="160" t="s">
        <v>74</v>
      </c>
      <c r="AT114" s="168" t="s">
        <v>68</v>
      </c>
      <c r="AU114" s="168" t="s">
        <v>74</v>
      </c>
      <c r="AY114" s="160" t="s">
        <v>127</v>
      </c>
      <c r="BK114" s="169">
        <f>BK115</f>
        <v>0</v>
      </c>
    </row>
    <row r="115" spans="2:65" s="1" customFormat="1" ht="31.5" customHeight="1">
      <c r="B115" s="173"/>
      <c r="C115" s="174" t="s">
        <v>279</v>
      </c>
      <c r="D115" s="174" t="s">
        <v>130</v>
      </c>
      <c r="E115" s="175" t="s">
        <v>1367</v>
      </c>
      <c r="F115" s="176" t="s">
        <v>1368</v>
      </c>
      <c r="G115" s="177" t="s">
        <v>423</v>
      </c>
      <c r="H115" s="178">
        <v>0.129</v>
      </c>
      <c r="I115" s="179"/>
      <c r="J115" s="180">
        <f>ROUND(I115*H115,2)</f>
        <v>0</v>
      </c>
      <c r="K115" s="176" t="s">
        <v>134</v>
      </c>
      <c r="L115" s="40"/>
      <c r="M115" s="181" t="s">
        <v>5</v>
      </c>
      <c r="N115" s="236" t="s">
        <v>40</v>
      </c>
      <c r="O115" s="237"/>
      <c r="P115" s="238">
        <f>O115*H115</f>
        <v>0</v>
      </c>
      <c r="Q115" s="238">
        <v>0</v>
      </c>
      <c r="R115" s="238">
        <f>Q115*H115</f>
        <v>0</v>
      </c>
      <c r="S115" s="238">
        <v>0</v>
      </c>
      <c r="T115" s="239">
        <f>S115*H115</f>
        <v>0</v>
      </c>
      <c r="AR115" s="23" t="s">
        <v>84</v>
      </c>
      <c r="AT115" s="23" t="s">
        <v>130</v>
      </c>
      <c r="AU115" s="23" t="s">
        <v>78</v>
      </c>
      <c r="AY115" s="23" t="s">
        <v>127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23" t="s">
        <v>74</v>
      </c>
      <c r="BK115" s="185">
        <f>ROUND(I115*H115,2)</f>
        <v>0</v>
      </c>
      <c r="BL115" s="23" t="s">
        <v>84</v>
      </c>
      <c r="BM115" s="23" t="s">
        <v>1369</v>
      </c>
    </row>
    <row r="116" spans="2:65" s="1" customFormat="1" ht="6.9" customHeight="1">
      <c r="B116" s="55"/>
      <c r="C116" s="56"/>
      <c r="D116" s="56"/>
      <c r="E116" s="56"/>
      <c r="F116" s="56"/>
      <c r="G116" s="56"/>
      <c r="H116" s="56"/>
      <c r="I116" s="126"/>
      <c r="J116" s="56"/>
      <c r="K116" s="56"/>
      <c r="L116" s="40"/>
    </row>
  </sheetData>
  <autoFilter ref="C78:K115"/>
  <mergeCells count="9"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241" customWidth="1"/>
    <col min="2" max="2" width="1.7109375" style="241" customWidth="1"/>
    <col min="3" max="4" width="5" style="241" customWidth="1"/>
    <col min="5" max="5" width="11.7109375" style="241" customWidth="1"/>
    <col min="6" max="6" width="9.140625" style="241" customWidth="1"/>
    <col min="7" max="7" width="5" style="241" customWidth="1"/>
    <col min="8" max="8" width="77.85546875" style="241" customWidth="1"/>
    <col min="9" max="10" width="20" style="241" customWidth="1"/>
    <col min="11" max="11" width="1.7109375" style="241" customWidth="1"/>
  </cols>
  <sheetData>
    <row r="1" spans="2:11" ht="37.5" customHeight="1"/>
    <row r="2" spans="2:1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pans="2:11" s="14" customFormat="1" ht="45" customHeight="1">
      <c r="B3" s="245"/>
      <c r="C3" s="365" t="s">
        <v>1370</v>
      </c>
      <c r="D3" s="365"/>
      <c r="E3" s="365"/>
      <c r="F3" s="365"/>
      <c r="G3" s="365"/>
      <c r="H3" s="365"/>
      <c r="I3" s="365"/>
      <c r="J3" s="365"/>
      <c r="K3" s="246"/>
    </row>
    <row r="4" spans="2:11" ht="25.5" customHeight="1">
      <c r="B4" s="247"/>
      <c r="C4" s="366" t="s">
        <v>1371</v>
      </c>
      <c r="D4" s="366"/>
      <c r="E4" s="366"/>
      <c r="F4" s="366"/>
      <c r="G4" s="366"/>
      <c r="H4" s="366"/>
      <c r="I4" s="366"/>
      <c r="J4" s="366"/>
      <c r="K4" s="248"/>
    </row>
    <row r="5" spans="2:11" ht="5.25" customHeight="1">
      <c r="B5" s="247"/>
      <c r="C5" s="249"/>
      <c r="D5" s="249"/>
      <c r="E5" s="249"/>
      <c r="F5" s="249"/>
      <c r="G5" s="249"/>
      <c r="H5" s="249"/>
      <c r="I5" s="249"/>
      <c r="J5" s="249"/>
      <c r="K5" s="248"/>
    </row>
    <row r="6" spans="2:11" ht="15" customHeight="1">
      <c r="B6" s="247"/>
      <c r="C6" s="364" t="s">
        <v>1372</v>
      </c>
      <c r="D6" s="364"/>
      <c r="E6" s="364"/>
      <c r="F6" s="364"/>
      <c r="G6" s="364"/>
      <c r="H6" s="364"/>
      <c r="I6" s="364"/>
      <c r="J6" s="364"/>
      <c r="K6" s="248"/>
    </row>
    <row r="7" spans="2:11" ht="15" customHeight="1">
      <c r="B7" s="251"/>
      <c r="C7" s="364" t="s">
        <v>1373</v>
      </c>
      <c r="D7" s="364"/>
      <c r="E7" s="364"/>
      <c r="F7" s="364"/>
      <c r="G7" s="364"/>
      <c r="H7" s="364"/>
      <c r="I7" s="364"/>
      <c r="J7" s="364"/>
      <c r="K7" s="248"/>
    </row>
    <row r="8" spans="2:1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pans="2:11" ht="15" customHeight="1">
      <c r="B9" s="251"/>
      <c r="C9" s="364" t="s">
        <v>1374</v>
      </c>
      <c r="D9" s="364"/>
      <c r="E9" s="364"/>
      <c r="F9" s="364"/>
      <c r="G9" s="364"/>
      <c r="H9" s="364"/>
      <c r="I9" s="364"/>
      <c r="J9" s="364"/>
      <c r="K9" s="248"/>
    </row>
    <row r="10" spans="2:11" ht="15" customHeight="1">
      <c r="B10" s="251"/>
      <c r="C10" s="250"/>
      <c r="D10" s="364" t="s">
        <v>1375</v>
      </c>
      <c r="E10" s="364"/>
      <c r="F10" s="364"/>
      <c r="G10" s="364"/>
      <c r="H10" s="364"/>
      <c r="I10" s="364"/>
      <c r="J10" s="364"/>
      <c r="K10" s="248"/>
    </row>
    <row r="11" spans="2:11" ht="15" customHeight="1">
      <c r="B11" s="251"/>
      <c r="C11" s="252"/>
      <c r="D11" s="364" t="s">
        <v>1376</v>
      </c>
      <c r="E11" s="364"/>
      <c r="F11" s="364"/>
      <c r="G11" s="364"/>
      <c r="H11" s="364"/>
      <c r="I11" s="364"/>
      <c r="J11" s="364"/>
      <c r="K11" s="248"/>
    </row>
    <row r="12" spans="2:11" ht="12.75" customHeight="1">
      <c r="B12" s="251"/>
      <c r="C12" s="252"/>
      <c r="D12" s="252"/>
      <c r="E12" s="252"/>
      <c r="F12" s="252"/>
      <c r="G12" s="252"/>
      <c r="H12" s="252"/>
      <c r="I12" s="252"/>
      <c r="J12" s="252"/>
      <c r="K12" s="248"/>
    </row>
    <row r="13" spans="2:11" ht="15" customHeight="1">
      <c r="B13" s="251"/>
      <c r="C13" s="252"/>
      <c r="D13" s="364" t="s">
        <v>1377</v>
      </c>
      <c r="E13" s="364"/>
      <c r="F13" s="364"/>
      <c r="G13" s="364"/>
      <c r="H13" s="364"/>
      <c r="I13" s="364"/>
      <c r="J13" s="364"/>
      <c r="K13" s="248"/>
    </row>
    <row r="14" spans="2:11" ht="15" customHeight="1">
      <c r="B14" s="251"/>
      <c r="C14" s="252"/>
      <c r="D14" s="364" t="s">
        <v>1378</v>
      </c>
      <c r="E14" s="364"/>
      <c r="F14" s="364"/>
      <c r="G14" s="364"/>
      <c r="H14" s="364"/>
      <c r="I14" s="364"/>
      <c r="J14" s="364"/>
      <c r="K14" s="248"/>
    </row>
    <row r="15" spans="2:11" ht="15" customHeight="1">
      <c r="B15" s="251"/>
      <c r="C15" s="252"/>
      <c r="D15" s="364" t="s">
        <v>1379</v>
      </c>
      <c r="E15" s="364"/>
      <c r="F15" s="364"/>
      <c r="G15" s="364"/>
      <c r="H15" s="364"/>
      <c r="I15" s="364"/>
      <c r="J15" s="364"/>
      <c r="K15" s="248"/>
    </row>
    <row r="16" spans="2:11" ht="15" customHeight="1">
      <c r="B16" s="251"/>
      <c r="C16" s="252"/>
      <c r="D16" s="252"/>
      <c r="E16" s="253" t="s">
        <v>76</v>
      </c>
      <c r="F16" s="364" t="s">
        <v>1380</v>
      </c>
      <c r="G16" s="364"/>
      <c r="H16" s="364"/>
      <c r="I16" s="364"/>
      <c r="J16" s="364"/>
      <c r="K16" s="248"/>
    </row>
    <row r="17" spans="2:11" ht="15" customHeight="1">
      <c r="B17" s="251"/>
      <c r="C17" s="252"/>
      <c r="D17" s="252"/>
      <c r="E17" s="253" t="s">
        <v>1381</v>
      </c>
      <c r="F17" s="364" t="s">
        <v>1382</v>
      </c>
      <c r="G17" s="364"/>
      <c r="H17" s="364"/>
      <c r="I17" s="364"/>
      <c r="J17" s="364"/>
      <c r="K17" s="248"/>
    </row>
    <row r="18" spans="2:11" ht="15" customHeight="1">
      <c r="B18" s="251"/>
      <c r="C18" s="252"/>
      <c r="D18" s="252"/>
      <c r="E18" s="253" t="s">
        <v>1383</v>
      </c>
      <c r="F18" s="364" t="s">
        <v>1384</v>
      </c>
      <c r="G18" s="364"/>
      <c r="H18" s="364"/>
      <c r="I18" s="364"/>
      <c r="J18" s="364"/>
      <c r="K18" s="248"/>
    </row>
    <row r="19" spans="2:11" ht="15" customHeight="1">
      <c r="B19" s="251"/>
      <c r="C19" s="252"/>
      <c r="D19" s="252"/>
      <c r="E19" s="253" t="s">
        <v>1385</v>
      </c>
      <c r="F19" s="364" t="s">
        <v>1386</v>
      </c>
      <c r="G19" s="364"/>
      <c r="H19" s="364"/>
      <c r="I19" s="364"/>
      <c r="J19" s="364"/>
      <c r="K19" s="248"/>
    </row>
    <row r="20" spans="2:11" ht="15" customHeight="1">
      <c r="B20" s="251"/>
      <c r="C20" s="252"/>
      <c r="D20" s="252"/>
      <c r="E20" s="253" t="s">
        <v>1387</v>
      </c>
      <c r="F20" s="364" t="s">
        <v>1388</v>
      </c>
      <c r="G20" s="364"/>
      <c r="H20" s="364"/>
      <c r="I20" s="364"/>
      <c r="J20" s="364"/>
      <c r="K20" s="248"/>
    </row>
    <row r="21" spans="2:11" ht="15" customHeight="1">
      <c r="B21" s="251"/>
      <c r="C21" s="252"/>
      <c r="D21" s="252"/>
      <c r="E21" s="253" t="s">
        <v>1389</v>
      </c>
      <c r="F21" s="364" t="s">
        <v>1390</v>
      </c>
      <c r="G21" s="364"/>
      <c r="H21" s="364"/>
      <c r="I21" s="364"/>
      <c r="J21" s="364"/>
      <c r="K21" s="248"/>
    </row>
    <row r="22" spans="2:11" ht="12.75" customHeight="1">
      <c r="B22" s="251"/>
      <c r="C22" s="252"/>
      <c r="D22" s="252"/>
      <c r="E22" s="252"/>
      <c r="F22" s="252"/>
      <c r="G22" s="252"/>
      <c r="H22" s="252"/>
      <c r="I22" s="252"/>
      <c r="J22" s="252"/>
      <c r="K22" s="248"/>
    </row>
    <row r="23" spans="2:11" ht="15" customHeight="1">
      <c r="B23" s="251"/>
      <c r="C23" s="364" t="s">
        <v>1391</v>
      </c>
      <c r="D23" s="364"/>
      <c r="E23" s="364"/>
      <c r="F23" s="364"/>
      <c r="G23" s="364"/>
      <c r="H23" s="364"/>
      <c r="I23" s="364"/>
      <c r="J23" s="364"/>
      <c r="K23" s="248"/>
    </row>
    <row r="24" spans="2:11" ht="15" customHeight="1">
      <c r="B24" s="251"/>
      <c r="C24" s="364" t="s">
        <v>1392</v>
      </c>
      <c r="D24" s="364"/>
      <c r="E24" s="364"/>
      <c r="F24" s="364"/>
      <c r="G24" s="364"/>
      <c r="H24" s="364"/>
      <c r="I24" s="364"/>
      <c r="J24" s="364"/>
      <c r="K24" s="248"/>
    </row>
    <row r="25" spans="2:11" ht="15" customHeight="1">
      <c r="B25" s="251"/>
      <c r="C25" s="250"/>
      <c r="D25" s="364" t="s">
        <v>1393</v>
      </c>
      <c r="E25" s="364"/>
      <c r="F25" s="364"/>
      <c r="G25" s="364"/>
      <c r="H25" s="364"/>
      <c r="I25" s="364"/>
      <c r="J25" s="364"/>
      <c r="K25" s="248"/>
    </row>
    <row r="26" spans="2:11" ht="15" customHeight="1">
      <c r="B26" s="251"/>
      <c r="C26" s="252"/>
      <c r="D26" s="364" t="s">
        <v>1394</v>
      </c>
      <c r="E26" s="364"/>
      <c r="F26" s="364"/>
      <c r="G26" s="364"/>
      <c r="H26" s="364"/>
      <c r="I26" s="364"/>
      <c r="J26" s="364"/>
      <c r="K26" s="248"/>
    </row>
    <row r="27" spans="2:11" ht="12.75" customHeight="1">
      <c r="B27" s="251"/>
      <c r="C27" s="252"/>
      <c r="D27" s="252"/>
      <c r="E27" s="252"/>
      <c r="F27" s="252"/>
      <c r="G27" s="252"/>
      <c r="H27" s="252"/>
      <c r="I27" s="252"/>
      <c r="J27" s="252"/>
      <c r="K27" s="248"/>
    </row>
    <row r="28" spans="2:11" ht="15" customHeight="1">
      <c r="B28" s="251"/>
      <c r="C28" s="252"/>
      <c r="D28" s="364" t="s">
        <v>1395</v>
      </c>
      <c r="E28" s="364"/>
      <c r="F28" s="364"/>
      <c r="G28" s="364"/>
      <c r="H28" s="364"/>
      <c r="I28" s="364"/>
      <c r="J28" s="364"/>
      <c r="K28" s="248"/>
    </row>
    <row r="29" spans="2:11" ht="15" customHeight="1">
      <c r="B29" s="251"/>
      <c r="C29" s="252"/>
      <c r="D29" s="364" t="s">
        <v>1396</v>
      </c>
      <c r="E29" s="364"/>
      <c r="F29" s="364"/>
      <c r="G29" s="364"/>
      <c r="H29" s="364"/>
      <c r="I29" s="364"/>
      <c r="J29" s="364"/>
      <c r="K29" s="248"/>
    </row>
    <row r="30" spans="2:11" ht="12.75" customHeight="1">
      <c r="B30" s="251"/>
      <c r="C30" s="252"/>
      <c r="D30" s="252"/>
      <c r="E30" s="252"/>
      <c r="F30" s="252"/>
      <c r="G30" s="252"/>
      <c r="H30" s="252"/>
      <c r="I30" s="252"/>
      <c r="J30" s="252"/>
      <c r="K30" s="248"/>
    </row>
    <row r="31" spans="2:11" ht="15" customHeight="1">
      <c r="B31" s="251"/>
      <c r="C31" s="252"/>
      <c r="D31" s="364" t="s">
        <v>1397</v>
      </c>
      <c r="E31" s="364"/>
      <c r="F31" s="364"/>
      <c r="G31" s="364"/>
      <c r="H31" s="364"/>
      <c r="I31" s="364"/>
      <c r="J31" s="364"/>
      <c r="K31" s="248"/>
    </row>
    <row r="32" spans="2:11" ht="15" customHeight="1">
      <c r="B32" s="251"/>
      <c r="C32" s="252"/>
      <c r="D32" s="364" t="s">
        <v>1398</v>
      </c>
      <c r="E32" s="364"/>
      <c r="F32" s="364"/>
      <c r="G32" s="364"/>
      <c r="H32" s="364"/>
      <c r="I32" s="364"/>
      <c r="J32" s="364"/>
      <c r="K32" s="248"/>
    </row>
    <row r="33" spans="2:11" ht="15" customHeight="1">
      <c r="B33" s="251"/>
      <c r="C33" s="252"/>
      <c r="D33" s="364" t="s">
        <v>1399</v>
      </c>
      <c r="E33" s="364"/>
      <c r="F33" s="364"/>
      <c r="G33" s="364"/>
      <c r="H33" s="364"/>
      <c r="I33" s="364"/>
      <c r="J33" s="364"/>
      <c r="K33" s="248"/>
    </row>
    <row r="34" spans="2:11" ht="15" customHeight="1">
      <c r="B34" s="251"/>
      <c r="C34" s="252"/>
      <c r="D34" s="250"/>
      <c r="E34" s="254" t="s">
        <v>112</v>
      </c>
      <c r="F34" s="250"/>
      <c r="G34" s="364" t="s">
        <v>1400</v>
      </c>
      <c r="H34" s="364"/>
      <c r="I34" s="364"/>
      <c r="J34" s="364"/>
      <c r="K34" s="248"/>
    </row>
    <row r="35" spans="2:11" ht="30.75" customHeight="1">
      <c r="B35" s="251"/>
      <c r="C35" s="252"/>
      <c r="D35" s="250"/>
      <c r="E35" s="254" t="s">
        <v>1401</v>
      </c>
      <c r="F35" s="250"/>
      <c r="G35" s="364" t="s">
        <v>1402</v>
      </c>
      <c r="H35" s="364"/>
      <c r="I35" s="364"/>
      <c r="J35" s="364"/>
      <c r="K35" s="248"/>
    </row>
    <row r="36" spans="2:11" ht="15" customHeight="1">
      <c r="B36" s="251"/>
      <c r="C36" s="252"/>
      <c r="D36" s="250"/>
      <c r="E36" s="254" t="s">
        <v>50</v>
      </c>
      <c r="F36" s="250"/>
      <c r="G36" s="364" t="s">
        <v>1403</v>
      </c>
      <c r="H36" s="364"/>
      <c r="I36" s="364"/>
      <c r="J36" s="364"/>
      <c r="K36" s="248"/>
    </row>
    <row r="37" spans="2:11" ht="15" customHeight="1">
      <c r="B37" s="251"/>
      <c r="C37" s="252"/>
      <c r="D37" s="250"/>
      <c r="E37" s="254" t="s">
        <v>113</v>
      </c>
      <c r="F37" s="250"/>
      <c r="G37" s="364" t="s">
        <v>1404</v>
      </c>
      <c r="H37" s="364"/>
      <c r="I37" s="364"/>
      <c r="J37" s="364"/>
      <c r="K37" s="248"/>
    </row>
    <row r="38" spans="2:11" ht="15" customHeight="1">
      <c r="B38" s="251"/>
      <c r="C38" s="252"/>
      <c r="D38" s="250"/>
      <c r="E38" s="254" t="s">
        <v>114</v>
      </c>
      <c r="F38" s="250"/>
      <c r="G38" s="364" t="s">
        <v>1405</v>
      </c>
      <c r="H38" s="364"/>
      <c r="I38" s="364"/>
      <c r="J38" s="364"/>
      <c r="K38" s="248"/>
    </row>
    <row r="39" spans="2:11" ht="15" customHeight="1">
      <c r="B39" s="251"/>
      <c r="C39" s="252"/>
      <c r="D39" s="250"/>
      <c r="E39" s="254" t="s">
        <v>115</v>
      </c>
      <c r="F39" s="250"/>
      <c r="G39" s="364" t="s">
        <v>1406</v>
      </c>
      <c r="H39" s="364"/>
      <c r="I39" s="364"/>
      <c r="J39" s="364"/>
      <c r="K39" s="248"/>
    </row>
    <row r="40" spans="2:11" ht="15" customHeight="1">
      <c r="B40" s="251"/>
      <c r="C40" s="252"/>
      <c r="D40" s="250"/>
      <c r="E40" s="254" t="s">
        <v>1407</v>
      </c>
      <c r="F40" s="250"/>
      <c r="G40" s="364" t="s">
        <v>1408</v>
      </c>
      <c r="H40" s="364"/>
      <c r="I40" s="364"/>
      <c r="J40" s="364"/>
      <c r="K40" s="248"/>
    </row>
    <row r="41" spans="2:11" ht="15" customHeight="1">
      <c r="B41" s="251"/>
      <c r="C41" s="252"/>
      <c r="D41" s="250"/>
      <c r="E41" s="254"/>
      <c r="F41" s="250"/>
      <c r="G41" s="364" t="s">
        <v>1409</v>
      </c>
      <c r="H41" s="364"/>
      <c r="I41" s="364"/>
      <c r="J41" s="364"/>
      <c r="K41" s="248"/>
    </row>
    <row r="42" spans="2:11" ht="15" customHeight="1">
      <c r="B42" s="251"/>
      <c r="C42" s="252"/>
      <c r="D42" s="250"/>
      <c r="E42" s="254" t="s">
        <v>1410</v>
      </c>
      <c r="F42" s="250"/>
      <c r="G42" s="364" t="s">
        <v>1411</v>
      </c>
      <c r="H42" s="364"/>
      <c r="I42" s="364"/>
      <c r="J42" s="364"/>
      <c r="K42" s="248"/>
    </row>
    <row r="43" spans="2:11" ht="15" customHeight="1">
      <c r="B43" s="251"/>
      <c r="C43" s="252"/>
      <c r="D43" s="250"/>
      <c r="E43" s="254" t="s">
        <v>117</v>
      </c>
      <c r="F43" s="250"/>
      <c r="G43" s="364" t="s">
        <v>1412</v>
      </c>
      <c r="H43" s="364"/>
      <c r="I43" s="364"/>
      <c r="J43" s="364"/>
      <c r="K43" s="248"/>
    </row>
    <row r="44" spans="2:11" ht="12.75" customHeight="1">
      <c r="B44" s="251"/>
      <c r="C44" s="252"/>
      <c r="D44" s="250"/>
      <c r="E44" s="250"/>
      <c r="F44" s="250"/>
      <c r="G44" s="250"/>
      <c r="H44" s="250"/>
      <c r="I44" s="250"/>
      <c r="J44" s="250"/>
      <c r="K44" s="248"/>
    </row>
    <row r="45" spans="2:11" ht="15" customHeight="1">
      <c r="B45" s="251"/>
      <c r="C45" s="252"/>
      <c r="D45" s="364" t="s">
        <v>1413</v>
      </c>
      <c r="E45" s="364"/>
      <c r="F45" s="364"/>
      <c r="G45" s="364"/>
      <c r="H45" s="364"/>
      <c r="I45" s="364"/>
      <c r="J45" s="364"/>
      <c r="K45" s="248"/>
    </row>
    <row r="46" spans="2:11" ht="15" customHeight="1">
      <c r="B46" s="251"/>
      <c r="C46" s="252"/>
      <c r="D46" s="252"/>
      <c r="E46" s="364" t="s">
        <v>1414</v>
      </c>
      <c r="F46" s="364"/>
      <c r="G46" s="364"/>
      <c r="H46" s="364"/>
      <c r="I46" s="364"/>
      <c r="J46" s="364"/>
      <c r="K46" s="248"/>
    </row>
    <row r="47" spans="2:11" ht="15" customHeight="1">
      <c r="B47" s="251"/>
      <c r="C47" s="252"/>
      <c r="D47" s="252"/>
      <c r="E47" s="364" t="s">
        <v>1415</v>
      </c>
      <c r="F47" s="364"/>
      <c r="G47" s="364"/>
      <c r="H47" s="364"/>
      <c r="I47" s="364"/>
      <c r="J47" s="364"/>
      <c r="K47" s="248"/>
    </row>
    <row r="48" spans="2:11" ht="15" customHeight="1">
      <c r="B48" s="251"/>
      <c r="C48" s="252"/>
      <c r="D48" s="252"/>
      <c r="E48" s="364" t="s">
        <v>1416</v>
      </c>
      <c r="F48" s="364"/>
      <c r="G48" s="364"/>
      <c r="H48" s="364"/>
      <c r="I48" s="364"/>
      <c r="J48" s="364"/>
      <c r="K48" s="248"/>
    </row>
    <row r="49" spans="2:11" ht="15" customHeight="1">
      <c r="B49" s="251"/>
      <c r="C49" s="252"/>
      <c r="D49" s="364" t="s">
        <v>1417</v>
      </c>
      <c r="E49" s="364"/>
      <c r="F49" s="364"/>
      <c r="G49" s="364"/>
      <c r="H49" s="364"/>
      <c r="I49" s="364"/>
      <c r="J49" s="364"/>
      <c r="K49" s="248"/>
    </row>
    <row r="50" spans="2:11" ht="25.5" customHeight="1">
      <c r="B50" s="247"/>
      <c r="C50" s="366" t="s">
        <v>1418</v>
      </c>
      <c r="D50" s="366"/>
      <c r="E50" s="366"/>
      <c r="F50" s="366"/>
      <c r="G50" s="366"/>
      <c r="H50" s="366"/>
      <c r="I50" s="366"/>
      <c r="J50" s="366"/>
      <c r="K50" s="248"/>
    </row>
    <row r="51" spans="2:11" ht="5.25" customHeight="1">
      <c r="B51" s="247"/>
      <c r="C51" s="249"/>
      <c r="D51" s="249"/>
      <c r="E51" s="249"/>
      <c r="F51" s="249"/>
      <c r="G51" s="249"/>
      <c r="H51" s="249"/>
      <c r="I51" s="249"/>
      <c r="J51" s="249"/>
      <c r="K51" s="248"/>
    </row>
    <row r="52" spans="2:11" ht="15" customHeight="1">
      <c r="B52" s="247"/>
      <c r="C52" s="364" t="s">
        <v>1419</v>
      </c>
      <c r="D52" s="364"/>
      <c r="E52" s="364"/>
      <c r="F52" s="364"/>
      <c r="G52" s="364"/>
      <c r="H52" s="364"/>
      <c r="I52" s="364"/>
      <c r="J52" s="364"/>
      <c r="K52" s="248"/>
    </row>
    <row r="53" spans="2:11" ht="15" customHeight="1">
      <c r="B53" s="247"/>
      <c r="C53" s="364" t="s">
        <v>1420</v>
      </c>
      <c r="D53" s="364"/>
      <c r="E53" s="364"/>
      <c r="F53" s="364"/>
      <c r="G53" s="364"/>
      <c r="H53" s="364"/>
      <c r="I53" s="364"/>
      <c r="J53" s="364"/>
      <c r="K53" s="248"/>
    </row>
    <row r="54" spans="2:11" ht="12.75" customHeight="1">
      <c r="B54" s="247"/>
      <c r="C54" s="250"/>
      <c r="D54" s="250"/>
      <c r="E54" s="250"/>
      <c r="F54" s="250"/>
      <c r="G54" s="250"/>
      <c r="H54" s="250"/>
      <c r="I54" s="250"/>
      <c r="J54" s="250"/>
      <c r="K54" s="248"/>
    </row>
    <row r="55" spans="2:11" ht="15" customHeight="1">
      <c r="B55" s="247"/>
      <c r="C55" s="364" t="s">
        <v>1421</v>
      </c>
      <c r="D55" s="364"/>
      <c r="E55" s="364"/>
      <c r="F55" s="364"/>
      <c r="G55" s="364"/>
      <c r="H55" s="364"/>
      <c r="I55" s="364"/>
      <c r="J55" s="364"/>
      <c r="K55" s="248"/>
    </row>
    <row r="56" spans="2:11" ht="15" customHeight="1">
      <c r="B56" s="247"/>
      <c r="C56" s="252"/>
      <c r="D56" s="364" t="s">
        <v>1422</v>
      </c>
      <c r="E56" s="364"/>
      <c r="F56" s="364"/>
      <c r="G56" s="364"/>
      <c r="H56" s="364"/>
      <c r="I56" s="364"/>
      <c r="J56" s="364"/>
      <c r="K56" s="248"/>
    </row>
    <row r="57" spans="2:11" ht="15" customHeight="1">
      <c r="B57" s="247"/>
      <c r="C57" s="252"/>
      <c r="D57" s="364" t="s">
        <v>1423</v>
      </c>
      <c r="E57" s="364"/>
      <c r="F57" s="364"/>
      <c r="G57" s="364"/>
      <c r="H57" s="364"/>
      <c r="I57" s="364"/>
      <c r="J57" s="364"/>
      <c r="K57" s="248"/>
    </row>
    <row r="58" spans="2:11" ht="15" customHeight="1">
      <c r="B58" s="247"/>
      <c r="C58" s="252"/>
      <c r="D58" s="364" t="s">
        <v>1424</v>
      </c>
      <c r="E58" s="364"/>
      <c r="F58" s="364"/>
      <c r="G58" s="364"/>
      <c r="H58" s="364"/>
      <c r="I58" s="364"/>
      <c r="J58" s="364"/>
      <c r="K58" s="248"/>
    </row>
    <row r="59" spans="2:11" ht="15" customHeight="1">
      <c r="B59" s="247"/>
      <c r="C59" s="252"/>
      <c r="D59" s="364" t="s">
        <v>1425</v>
      </c>
      <c r="E59" s="364"/>
      <c r="F59" s="364"/>
      <c r="G59" s="364"/>
      <c r="H59" s="364"/>
      <c r="I59" s="364"/>
      <c r="J59" s="364"/>
      <c r="K59" s="248"/>
    </row>
    <row r="60" spans="2:11" ht="15" customHeight="1">
      <c r="B60" s="247"/>
      <c r="C60" s="252"/>
      <c r="D60" s="368" t="s">
        <v>1426</v>
      </c>
      <c r="E60" s="368"/>
      <c r="F60" s="368"/>
      <c r="G60" s="368"/>
      <c r="H60" s="368"/>
      <c r="I60" s="368"/>
      <c r="J60" s="368"/>
      <c r="K60" s="248"/>
    </row>
    <row r="61" spans="2:11" ht="15" customHeight="1">
      <c r="B61" s="247"/>
      <c r="C61" s="252"/>
      <c r="D61" s="364" t="s">
        <v>1427</v>
      </c>
      <c r="E61" s="364"/>
      <c r="F61" s="364"/>
      <c r="G61" s="364"/>
      <c r="H61" s="364"/>
      <c r="I61" s="364"/>
      <c r="J61" s="364"/>
      <c r="K61" s="248"/>
    </row>
    <row r="62" spans="2:11" ht="12.75" customHeight="1">
      <c r="B62" s="247"/>
      <c r="C62" s="252"/>
      <c r="D62" s="252"/>
      <c r="E62" s="255"/>
      <c r="F62" s="252"/>
      <c r="G62" s="252"/>
      <c r="H62" s="252"/>
      <c r="I62" s="252"/>
      <c r="J62" s="252"/>
      <c r="K62" s="248"/>
    </row>
    <row r="63" spans="2:11" ht="15" customHeight="1">
      <c r="B63" s="247"/>
      <c r="C63" s="252"/>
      <c r="D63" s="364" t="s">
        <v>1428</v>
      </c>
      <c r="E63" s="364"/>
      <c r="F63" s="364"/>
      <c r="G63" s="364"/>
      <c r="H63" s="364"/>
      <c r="I63" s="364"/>
      <c r="J63" s="364"/>
      <c r="K63" s="248"/>
    </row>
    <row r="64" spans="2:11" ht="15" customHeight="1">
      <c r="B64" s="247"/>
      <c r="C64" s="252"/>
      <c r="D64" s="368" t="s">
        <v>1429</v>
      </c>
      <c r="E64" s="368"/>
      <c r="F64" s="368"/>
      <c r="G64" s="368"/>
      <c r="H64" s="368"/>
      <c r="I64" s="368"/>
      <c r="J64" s="368"/>
      <c r="K64" s="248"/>
    </row>
    <row r="65" spans="2:11" ht="15" customHeight="1">
      <c r="B65" s="247"/>
      <c r="C65" s="252"/>
      <c r="D65" s="364" t="s">
        <v>1430</v>
      </c>
      <c r="E65" s="364"/>
      <c r="F65" s="364"/>
      <c r="G65" s="364"/>
      <c r="H65" s="364"/>
      <c r="I65" s="364"/>
      <c r="J65" s="364"/>
      <c r="K65" s="248"/>
    </row>
    <row r="66" spans="2:11" ht="15" customHeight="1">
      <c r="B66" s="247"/>
      <c r="C66" s="252"/>
      <c r="D66" s="364" t="s">
        <v>1431</v>
      </c>
      <c r="E66" s="364"/>
      <c r="F66" s="364"/>
      <c r="G66" s="364"/>
      <c r="H66" s="364"/>
      <c r="I66" s="364"/>
      <c r="J66" s="364"/>
      <c r="K66" s="248"/>
    </row>
    <row r="67" spans="2:11" ht="15" customHeight="1">
      <c r="B67" s="247"/>
      <c r="C67" s="252"/>
      <c r="D67" s="364" t="s">
        <v>1432</v>
      </c>
      <c r="E67" s="364"/>
      <c r="F67" s="364"/>
      <c r="G67" s="364"/>
      <c r="H67" s="364"/>
      <c r="I67" s="364"/>
      <c r="J67" s="364"/>
      <c r="K67" s="248"/>
    </row>
    <row r="68" spans="2:11" ht="15" customHeight="1">
      <c r="B68" s="247"/>
      <c r="C68" s="252"/>
      <c r="D68" s="364" t="s">
        <v>1433</v>
      </c>
      <c r="E68" s="364"/>
      <c r="F68" s="364"/>
      <c r="G68" s="364"/>
      <c r="H68" s="364"/>
      <c r="I68" s="364"/>
      <c r="J68" s="364"/>
      <c r="K68" s="248"/>
    </row>
    <row r="69" spans="2:11" ht="12.75" customHeight="1">
      <c r="B69" s="256"/>
      <c r="C69" s="257"/>
      <c r="D69" s="257"/>
      <c r="E69" s="257"/>
      <c r="F69" s="257"/>
      <c r="G69" s="257"/>
      <c r="H69" s="257"/>
      <c r="I69" s="257"/>
      <c r="J69" s="257"/>
      <c r="K69" s="258"/>
    </row>
    <row r="70" spans="2:11" ht="18.75" customHeight="1">
      <c r="B70" s="259"/>
      <c r="C70" s="259"/>
      <c r="D70" s="259"/>
      <c r="E70" s="259"/>
      <c r="F70" s="259"/>
      <c r="G70" s="259"/>
      <c r="H70" s="259"/>
      <c r="I70" s="259"/>
      <c r="J70" s="259"/>
      <c r="K70" s="260"/>
    </row>
    <row r="71" spans="2:11" ht="18.75" customHeight="1">
      <c r="B71" s="260"/>
      <c r="C71" s="260"/>
      <c r="D71" s="260"/>
      <c r="E71" s="260"/>
      <c r="F71" s="260"/>
      <c r="G71" s="260"/>
      <c r="H71" s="260"/>
      <c r="I71" s="260"/>
      <c r="J71" s="260"/>
      <c r="K71" s="260"/>
    </row>
    <row r="72" spans="2:11" ht="7.5" customHeight="1">
      <c r="B72" s="261"/>
      <c r="C72" s="262"/>
      <c r="D72" s="262"/>
      <c r="E72" s="262"/>
      <c r="F72" s="262"/>
      <c r="G72" s="262"/>
      <c r="H72" s="262"/>
      <c r="I72" s="262"/>
      <c r="J72" s="262"/>
      <c r="K72" s="263"/>
    </row>
    <row r="73" spans="2:11" ht="45" customHeight="1">
      <c r="B73" s="264"/>
      <c r="C73" s="369" t="s">
        <v>97</v>
      </c>
      <c r="D73" s="369"/>
      <c r="E73" s="369"/>
      <c r="F73" s="369"/>
      <c r="G73" s="369"/>
      <c r="H73" s="369"/>
      <c r="I73" s="369"/>
      <c r="J73" s="369"/>
      <c r="K73" s="265"/>
    </row>
    <row r="74" spans="2:11" ht="17.25" customHeight="1">
      <c r="B74" s="264"/>
      <c r="C74" s="266" t="s">
        <v>1434</v>
      </c>
      <c r="D74" s="266"/>
      <c r="E74" s="266"/>
      <c r="F74" s="266" t="s">
        <v>1435</v>
      </c>
      <c r="G74" s="267"/>
      <c r="H74" s="266" t="s">
        <v>113</v>
      </c>
      <c r="I74" s="266" t="s">
        <v>54</v>
      </c>
      <c r="J74" s="266" t="s">
        <v>1436</v>
      </c>
      <c r="K74" s="265"/>
    </row>
    <row r="75" spans="2:11" ht="17.25" customHeight="1">
      <c r="B75" s="264"/>
      <c r="C75" s="268" t="s">
        <v>1437</v>
      </c>
      <c r="D75" s="268"/>
      <c r="E75" s="268"/>
      <c r="F75" s="269" t="s">
        <v>1438</v>
      </c>
      <c r="G75" s="270"/>
      <c r="H75" s="268"/>
      <c r="I75" s="268"/>
      <c r="J75" s="268" t="s">
        <v>1439</v>
      </c>
      <c r="K75" s="265"/>
    </row>
    <row r="76" spans="2:11" ht="5.25" customHeight="1">
      <c r="B76" s="264"/>
      <c r="C76" s="271"/>
      <c r="D76" s="271"/>
      <c r="E76" s="271"/>
      <c r="F76" s="271"/>
      <c r="G76" s="272"/>
      <c r="H76" s="271"/>
      <c r="I76" s="271"/>
      <c r="J76" s="271"/>
      <c r="K76" s="265"/>
    </row>
    <row r="77" spans="2:11" ht="15" customHeight="1">
      <c r="B77" s="264"/>
      <c r="C77" s="254" t="s">
        <v>50</v>
      </c>
      <c r="D77" s="271"/>
      <c r="E77" s="271"/>
      <c r="F77" s="273" t="s">
        <v>1440</v>
      </c>
      <c r="G77" s="272"/>
      <c r="H77" s="254" t="s">
        <v>1441</v>
      </c>
      <c r="I77" s="254" t="s">
        <v>1442</v>
      </c>
      <c r="J77" s="254">
        <v>20</v>
      </c>
      <c r="K77" s="265"/>
    </row>
    <row r="78" spans="2:11" ht="15" customHeight="1">
      <c r="B78" s="264"/>
      <c r="C78" s="254" t="s">
        <v>1443</v>
      </c>
      <c r="D78" s="254"/>
      <c r="E78" s="254"/>
      <c r="F78" s="273" t="s">
        <v>1440</v>
      </c>
      <c r="G78" s="272"/>
      <c r="H78" s="254" t="s">
        <v>1444</v>
      </c>
      <c r="I78" s="254" t="s">
        <v>1442</v>
      </c>
      <c r="J78" s="254">
        <v>120</v>
      </c>
      <c r="K78" s="265"/>
    </row>
    <row r="79" spans="2:11" ht="15" customHeight="1">
      <c r="B79" s="274"/>
      <c r="C79" s="254" t="s">
        <v>1445</v>
      </c>
      <c r="D79" s="254"/>
      <c r="E79" s="254"/>
      <c r="F79" s="273" t="s">
        <v>1446</v>
      </c>
      <c r="G79" s="272"/>
      <c r="H79" s="254" t="s">
        <v>1447</v>
      </c>
      <c r="I79" s="254" t="s">
        <v>1442</v>
      </c>
      <c r="J79" s="254">
        <v>50</v>
      </c>
      <c r="K79" s="265"/>
    </row>
    <row r="80" spans="2:11" ht="15" customHeight="1">
      <c r="B80" s="274"/>
      <c r="C80" s="254" t="s">
        <v>1448</v>
      </c>
      <c r="D80" s="254"/>
      <c r="E80" s="254"/>
      <c r="F80" s="273" t="s">
        <v>1440</v>
      </c>
      <c r="G80" s="272"/>
      <c r="H80" s="254" t="s">
        <v>1449</v>
      </c>
      <c r="I80" s="254" t="s">
        <v>1450</v>
      </c>
      <c r="J80" s="254"/>
      <c r="K80" s="265"/>
    </row>
    <row r="81" spans="2:11" ht="15" customHeight="1">
      <c r="B81" s="274"/>
      <c r="C81" s="275" t="s">
        <v>1451</v>
      </c>
      <c r="D81" s="275"/>
      <c r="E81" s="275"/>
      <c r="F81" s="276" t="s">
        <v>1446</v>
      </c>
      <c r="G81" s="275"/>
      <c r="H81" s="275" t="s">
        <v>1452</v>
      </c>
      <c r="I81" s="275" t="s">
        <v>1442</v>
      </c>
      <c r="J81" s="275">
        <v>15</v>
      </c>
      <c r="K81" s="265"/>
    </row>
    <row r="82" spans="2:11" ht="15" customHeight="1">
      <c r="B82" s="274"/>
      <c r="C82" s="275" t="s">
        <v>1453</v>
      </c>
      <c r="D82" s="275"/>
      <c r="E82" s="275"/>
      <c r="F82" s="276" t="s">
        <v>1446</v>
      </c>
      <c r="G82" s="275"/>
      <c r="H82" s="275" t="s">
        <v>1454</v>
      </c>
      <c r="I82" s="275" t="s">
        <v>1442</v>
      </c>
      <c r="J82" s="275">
        <v>15</v>
      </c>
      <c r="K82" s="265"/>
    </row>
    <row r="83" spans="2:11" ht="15" customHeight="1">
      <c r="B83" s="274"/>
      <c r="C83" s="275" t="s">
        <v>1455</v>
      </c>
      <c r="D83" s="275"/>
      <c r="E83" s="275"/>
      <c r="F83" s="276" t="s">
        <v>1446</v>
      </c>
      <c r="G83" s="275"/>
      <c r="H83" s="275" t="s">
        <v>1456</v>
      </c>
      <c r="I83" s="275" t="s">
        <v>1442</v>
      </c>
      <c r="J83" s="275">
        <v>20</v>
      </c>
      <c r="K83" s="265"/>
    </row>
    <row r="84" spans="2:11" ht="15" customHeight="1">
      <c r="B84" s="274"/>
      <c r="C84" s="275" t="s">
        <v>1457</v>
      </c>
      <c r="D84" s="275"/>
      <c r="E84" s="275"/>
      <c r="F84" s="276" t="s">
        <v>1446</v>
      </c>
      <c r="G84" s="275"/>
      <c r="H84" s="275" t="s">
        <v>1458</v>
      </c>
      <c r="I84" s="275" t="s">
        <v>1442</v>
      </c>
      <c r="J84" s="275">
        <v>20</v>
      </c>
      <c r="K84" s="265"/>
    </row>
    <row r="85" spans="2:11" ht="15" customHeight="1">
      <c r="B85" s="274"/>
      <c r="C85" s="254" t="s">
        <v>1459</v>
      </c>
      <c r="D85" s="254"/>
      <c r="E85" s="254"/>
      <c r="F85" s="273" t="s">
        <v>1446</v>
      </c>
      <c r="G85" s="272"/>
      <c r="H85" s="254" t="s">
        <v>1460</v>
      </c>
      <c r="I85" s="254" t="s">
        <v>1442</v>
      </c>
      <c r="J85" s="254">
        <v>50</v>
      </c>
      <c r="K85" s="265"/>
    </row>
    <row r="86" spans="2:11" ht="15" customHeight="1">
      <c r="B86" s="274"/>
      <c r="C86" s="254" t="s">
        <v>1461</v>
      </c>
      <c r="D86" s="254"/>
      <c r="E86" s="254"/>
      <c r="F86" s="273" t="s">
        <v>1446</v>
      </c>
      <c r="G86" s="272"/>
      <c r="H86" s="254" t="s">
        <v>1462</v>
      </c>
      <c r="I86" s="254" t="s">
        <v>1442</v>
      </c>
      <c r="J86" s="254">
        <v>20</v>
      </c>
      <c r="K86" s="265"/>
    </row>
    <row r="87" spans="2:11" ht="15" customHeight="1">
      <c r="B87" s="274"/>
      <c r="C87" s="254" t="s">
        <v>1463</v>
      </c>
      <c r="D87" s="254"/>
      <c r="E87" s="254"/>
      <c r="F87" s="273" t="s">
        <v>1446</v>
      </c>
      <c r="G87" s="272"/>
      <c r="H87" s="254" t="s">
        <v>1464</v>
      </c>
      <c r="I87" s="254" t="s">
        <v>1442</v>
      </c>
      <c r="J87" s="254">
        <v>20</v>
      </c>
      <c r="K87" s="265"/>
    </row>
    <row r="88" spans="2:11" ht="15" customHeight="1">
      <c r="B88" s="274"/>
      <c r="C88" s="254" t="s">
        <v>1465</v>
      </c>
      <c r="D88" s="254"/>
      <c r="E88" s="254"/>
      <c r="F88" s="273" t="s">
        <v>1446</v>
      </c>
      <c r="G88" s="272"/>
      <c r="H88" s="254" t="s">
        <v>1466</v>
      </c>
      <c r="I88" s="254" t="s">
        <v>1442</v>
      </c>
      <c r="J88" s="254">
        <v>50</v>
      </c>
      <c r="K88" s="265"/>
    </row>
    <row r="89" spans="2:11" ht="15" customHeight="1">
      <c r="B89" s="274"/>
      <c r="C89" s="254" t="s">
        <v>1467</v>
      </c>
      <c r="D89" s="254"/>
      <c r="E89" s="254"/>
      <c r="F89" s="273" t="s">
        <v>1446</v>
      </c>
      <c r="G89" s="272"/>
      <c r="H89" s="254" t="s">
        <v>1467</v>
      </c>
      <c r="I89" s="254" t="s">
        <v>1442</v>
      </c>
      <c r="J89" s="254">
        <v>50</v>
      </c>
      <c r="K89" s="265"/>
    </row>
    <row r="90" spans="2:11" ht="15" customHeight="1">
      <c r="B90" s="274"/>
      <c r="C90" s="254" t="s">
        <v>118</v>
      </c>
      <c r="D90" s="254"/>
      <c r="E90" s="254"/>
      <c r="F90" s="273" t="s">
        <v>1446</v>
      </c>
      <c r="G90" s="272"/>
      <c r="H90" s="254" t="s">
        <v>1468</v>
      </c>
      <c r="I90" s="254" t="s">
        <v>1442</v>
      </c>
      <c r="J90" s="254">
        <v>255</v>
      </c>
      <c r="K90" s="265"/>
    </row>
    <row r="91" spans="2:11" ht="15" customHeight="1">
      <c r="B91" s="274"/>
      <c r="C91" s="254" t="s">
        <v>1469</v>
      </c>
      <c r="D91" s="254"/>
      <c r="E91" s="254"/>
      <c r="F91" s="273" t="s">
        <v>1440</v>
      </c>
      <c r="G91" s="272"/>
      <c r="H91" s="254" t="s">
        <v>1470</v>
      </c>
      <c r="I91" s="254" t="s">
        <v>1471</v>
      </c>
      <c r="J91" s="254"/>
      <c r="K91" s="265"/>
    </row>
    <row r="92" spans="2:11" ht="15" customHeight="1">
      <c r="B92" s="274"/>
      <c r="C92" s="254" t="s">
        <v>1472</v>
      </c>
      <c r="D92" s="254"/>
      <c r="E92" s="254"/>
      <c r="F92" s="273" t="s">
        <v>1440</v>
      </c>
      <c r="G92" s="272"/>
      <c r="H92" s="254" t="s">
        <v>1473</v>
      </c>
      <c r="I92" s="254" t="s">
        <v>1474</v>
      </c>
      <c r="J92" s="254"/>
      <c r="K92" s="265"/>
    </row>
    <row r="93" spans="2:11" ht="15" customHeight="1">
      <c r="B93" s="274"/>
      <c r="C93" s="254" t="s">
        <v>1475</v>
      </c>
      <c r="D93" s="254"/>
      <c r="E93" s="254"/>
      <c r="F93" s="273" t="s">
        <v>1440</v>
      </c>
      <c r="G93" s="272"/>
      <c r="H93" s="254" t="s">
        <v>1475</v>
      </c>
      <c r="I93" s="254" t="s">
        <v>1474</v>
      </c>
      <c r="J93" s="254"/>
      <c r="K93" s="265"/>
    </row>
    <row r="94" spans="2:11" ht="15" customHeight="1">
      <c r="B94" s="274"/>
      <c r="C94" s="254" t="s">
        <v>35</v>
      </c>
      <c r="D94" s="254"/>
      <c r="E94" s="254"/>
      <c r="F94" s="273" t="s">
        <v>1440</v>
      </c>
      <c r="G94" s="272"/>
      <c r="H94" s="254" t="s">
        <v>1476</v>
      </c>
      <c r="I94" s="254" t="s">
        <v>1474</v>
      </c>
      <c r="J94" s="254"/>
      <c r="K94" s="265"/>
    </row>
    <row r="95" spans="2:11" ht="15" customHeight="1">
      <c r="B95" s="274"/>
      <c r="C95" s="254" t="s">
        <v>45</v>
      </c>
      <c r="D95" s="254"/>
      <c r="E95" s="254"/>
      <c r="F95" s="273" t="s">
        <v>1440</v>
      </c>
      <c r="G95" s="272"/>
      <c r="H95" s="254" t="s">
        <v>1477</v>
      </c>
      <c r="I95" s="254" t="s">
        <v>1474</v>
      </c>
      <c r="J95" s="254"/>
      <c r="K95" s="265"/>
    </row>
    <row r="96" spans="2:11" ht="15" customHeight="1">
      <c r="B96" s="277"/>
      <c r="C96" s="278"/>
      <c r="D96" s="278"/>
      <c r="E96" s="278"/>
      <c r="F96" s="278"/>
      <c r="G96" s="278"/>
      <c r="H96" s="278"/>
      <c r="I96" s="278"/>
      <c r="J96" s="278"/>
      <c r="K96" s="279"/>
    </row>
    <row r="97" spans="2:11" ht="18.75" customHeight="1">
      <c r="B97" s="280"/>
      <c r="C97" s="281"/>
      <c r="D97" s="281"/>
      <c r="E97" s="281"/>
      <c r="F97" s="281"/>
      <c r="G97" s="281"/>
      <c r="H97" s="281"/>
      <c r="I97" s="281"/>
      <c r="J97" s="281"/>
      <c r="K97" s="280"/>
    </row>
    <row r="98" spans="2:11" ht="18.75" customHeight="1">
      <c r="B98" s="260"/>
      <c r="C98" s="260"/>
      <c r="D98" s="260"/>
      <c r="E98" s="260"/>
      <c r="F98" s="260"/>
      <c r="G98" s="260"/>
      <c r="H98" s="260"/>
      <c r="I98" s="260"/>
      <c r="J98" s="260"/>
      <c r="K98" s="260"/>
    </row>
    <row r="99" spans="2:11" ht="7.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3"/>
    </row>
    <row r="100" spans="2:11" ht="45" customHeight="1">
      <c r="B100" s="264"/>
      <c r="C100" s="369" t="s">
        <v>1478</v>
      </c>
      <c r="D100" s="369"/>
      <c r="E100" s="369"/>
      <c r="F100" s="369"/>
      <c r="G100" s="369"/>
      <c r="H100" s="369"/>
      <c r="I100" s="369"/>
      <c r="J100" s="369"/>
      <c r="K100" s="265"/>
    </row>
    <row r="101" spans="2:11" ht="17.25" customHeight="1">
      <c r="B101" s="264"/>
      <c r="C101" s="266" t="s">
        <v>1434</v>
      </c>
      <c r="D101" s="266"/>
      <c r="E101" s="266"/>
      <c r="F101" s="266" t="s">
        <v>1435</v>
      </c>
      <c r="G101" s="267"/>
      <c r="H101" s="266" t="s">
        <v>113</v>
      </c>
      <c r="I101" s="266" t="s">
        <v>54</v>
      </c>
      <c r="J101" s="266" t="s">
        <v>1436</v>
      </c>
      <c r="K101" s="265"/>
    </row>
    <row r="102" spans="2:11" ht="17.25" customHeight="1">
      <c r="B102" s="264"/>
      <c r="C102" s="268" t="s">
        <v>1437</v>
      </c>
      <c r="D102" s="268"/>
      <c r="E102" s="268"/>
      <c r="F102" s="269" t="s">
        <v>1438</v>
      </c>
      <c r="G102" s="270"/>
      <c r="H102" s="268"/>
      <c r="I102" s="268"/>
      <c r="J102" s="268" t="s">
        <v>1439</v>
      </c>
      <c r="K102" s="265"/>
    </row>
    <row r="103" spans="2:11" ht="5.25" customHeight="1">
      <c r="B103" s="264"/>
      <c r="C103" s="266"/>
      <c r="D103" s="266"/>
      <c r="E103" s="266"/>
      <c r="F103" s="266"/>
      <c r="G103" s="282"/>
      <c r="H103" s="266"/>
      <c r="I103" s="266"/>
      <c r="J103" s="266"/>
      <c r="K103" s="265"/>
    </row>
    <row r="104" spans="2:11" ht="15" customHeight="1">
      <c r="B104" s="264"/>
      <c r="C104" s="254" t="s">
        <v>50</v>
      </c>
      <c r="D104" s="271"/>
      <c r="E104" s="271"/>
      <c r="F104" s="273" t="s">
        <v>1440</v>
      </c>
      <c r="G104" s="282"/>
      <c r="H104" s="254" t="s">
        <v>1479</v>
      </c>
      <c r="I104" s="254" t="s">
        <v>1442</v>
      </c>
      <c r="J104" s="254">
        <v>20</v>
      </c>
      <c r="K104" s="265"/>
    </row>
    <row r="105" spans="2:11" ht="15" customHeight="1">
      <c r="B105" s="264"/>
      <c r="C105" s="254" t="s">
        <v>1443</v>
      </c>
      <c r="D105" s="254"/>
      <c r="E105" s="254"/>
      <c r="F105" s="273" t="s">
        <v>1440</v>
      </c>
      <c r="G105" s="254"/>
      <c r="H105" s="254" t="s">
        <v>1479</v>
      </c>
      <c r="I105" s="254" t="s">
        <v>1442</v>
      </c>
      <c r="J105" s="254">
        <v>120</v>
      </c>
      <c r="K105" s="265"/>
    </row>
    <row r="106" spans="2:11" ht="15" customHeight="1">
      <c r="B106" s="274"/>
      <c r="C106" s="254" t="s">
        <v>1445</v>
      </c>
      <c r="D106" s="254"/>
      <c r="E106" s="254"/>
      <c r="F106" s="273" t="s">
        <v>1446</v>
      </c>
      <c r="G106" s="254"/>
      <c r="H106" s="254" t="s">
        <v>1479</v>
      </c>
      <c r="I106" s="254" t="s">
        <v>1442</v>
      </c>
      <c r="J106" s="254">
        <v>50</v>
      </c>
      <c r="K106" s="265"/>
    </row>
    <row r="107" spans="2:11" ht="15" customHeight="1">
      <c r="B107" s="274"/>
      <c r="C107" s="254" t="s">
        <v>1448</v>
      </c>
      <c r="D107" s="254"/>
      <c r="E107" s="254"/>
      <c r="F107" s="273" t="s">
        <v>1440</v>
      </c>
      <c r="G107" s="254"/>
      <c r="H107" s="254" t="s">
        <v>1479</v>
      </c>
      <c r="I107" s="254" t="s">
        <v>1450</v>
      </c>
      <c r="J107" s="254"/>
      <c r="K107" s="265"/>
    </row>
    <row r="108" spans="2:11" ht="15" customHeight="1">
      <c r="B108" s="274"/>
      <c r="C108" s="254" t="s">
        <v>1459</v>
      </c>
      <c r="D108" s="254"/>
      <c r="E108" s="254"/>
      <c r="F108" s="273" t="s">
        <v>1446</v>
      </c>
      <c r="G108" s="254"/>
      <c r="H108" s="254" t="s">
        <v>1479</v>
      </c>
      <c r="I108" s="254" t="s">
        <v>1442</v>
      </c>
      <c r="J108" s="254">
        <v>50</v>
      </c>
      <c r="K108" s="265"/>
    </row>
    <row r="109" spans="2:11" ht="15" customHeight="1">
      <c r="B109" s="274"/>
      <c r="C109" s="254" t="s">
        <v>1467</v>
      </c>
      <c r="D109" s="254"/>
      <c r="E109" s="254"/>
      <c r="F109" s="273" t="s">
        <v>1446</v>
      </c>
      <c r="G109" s="254"/>
      <c r="H109" s="254" t="s">
        <v>1479</v>
      </c>
      <c r="I109" s="254" t="s">
        <v>1442</v>
      </c>
      <c r="J109" s="254">
        <v>50</v>
      </c>
      <c r="K109" s="265"/>
    </row>
    <row r="110" spans="2:11" ht="15" customHeight="1">
      <c r="B110" s="274"/>
      <c r="C110" s="254" t="s">
        <v>1465</v>
      </c>
      <c r="D110" s="254"/>
      <c r="E110" s="254"/>
      <c r="F110" s="273" t="s">
        <v>1446</v>
      </c>
      <c r="G110" s="254"/>
      <c r="H110" s="254" t="s">
        <v>1479</v>
      </c>
      <c r="I110" s="254" t="s">
        <v>1442</v>
      </c>
      <c r="J110" s="254">
        <v>50</v>
      </c>
      <c r="K110" s="265"/>
    </row>
    <row r="111" spans="2:11" ht="15" customHeight="1">
      <c r="B111" s="274"/>
      <c r="C111" s="254" t="s">
        <v>50</v>
      </c>
      <c r="D111" s="254"/>
      <c r="E111" s="254"/>
      <c r="F111" s="273" t="s">
        <v>1440</v>
      </c>
      <c r="G111" s="254"/>
      <c r="H111" s="254" t="s">
        <v>1480</v>
      </c>
      <c r="I111" s="254" t="s">
        <v>1442</v>
      </c>
      <c r="J111" s="254">
        <v>20</v>
      </c>
      <c r="K111" s="265"/>
    </row>
    <row r="112" spans="2:11" ht="15" customHeight="1">
      <c r="B112" s="274"/>
      <c r="C112" s="254" t="s">
        <v>1481</v>
      </c>
      <c r="D112" s="254"/>
      <c r="E112" s="254"/>
      <c r="F112" s="273" t="s">
        <v>1440</v>
      </c>
      <c r="G112" s="254"/>
      <c r="H112" s="254" t="s">
        <v>1482</v>
      </c>
      <c r="I112" s="254" t="s">
        <v>1442</v>
      </c>
      <c r="J112" s="254">
        <v>120</v>
      </c>
      <c r="K112" s="265"/>
    </row>
    <row r="113" spans="2:11" ht="15" customHeight="1">
      <c r="B113" s="274"/>
      <c r="C113" s="254" t="s">
        <v>35</v>
      </c>
      <c r="D113" s="254"/>
      <c r="E113" s="254"/>
      <c r="F113" s="273" t="s">
        <v>1440</v>
      </c>
      <c r="G113" s="254"/>
      <c r="H113" s="254" t="s">
        <v>1483</v>
      </c>
      <c r="I113" s="254" t="s">
        <v>1474</v>
      </c>
      <c r="J113" s="254"/>
      <c r="K113" s="265"/>
    </row>
    <row r="114" spans="2:11" ht="15" customHeight="1">
      <c r="B114" s="274"/>
      <c r="C114" s="254" t="s">
        <v>45</v>
      </c>
      <c r="D114" s="254"/>
      <c r="E114" s="254"/>
      <c r="F114" s="273" t="s">
        <v>1440</v>
      </c>
      <c r="G114" s="254"/>
      <c r="H114" s="254" t="s">
        <v>1484</v>
      </c>
      <c r="I114" s="254" t="s">
        <v>1474</v>
      </c>
      <c r="J114" s="254"/>
      <c r="K114" s="265"/>
    </row>
    <row r="115" spans="2:11" ht="15" customHeight="1">
      <c r="B115" s="274"/>
      <c r="C115" s="254" t="s">
        <v>54</v>
      </c>
      <c r="D115" s="254"/>
      <c r="E115" s="254"/>
      <c r="F115" s="273" t="s">
        <v>1440</v>
      </c>
      <c r="G115" s="254"/>
      <c r="H115" s="254" t="s">
        <v>1485</v>
      </c>
      <c r="I115" s="254" t="s">
        <v>1486</v>
      </c>
      <c r="J115" s="254"/>
      <c r="K115" s="265"/>
    </row>
    <row r="116" spans="2:11" ht="15" customHeight="1">
      <c r="B116" s="277"/>
      <c r="C116" s="283"/>
      <c r="D116" s="283"/>
      <c r="E116" s="283"/>
      <c r="F116" s="283"/>
      <c r="G116" s="283"/>
      <c r="H116" s="283"/>
      <c r="I116" s="283"/>
      <c r="J116" s="283"/>
      <c r="K116" s="279"/>
    </row>
    <row r="117" spans="2:11" ht="18.75" customHeight="1">
      <c r="B117" s="284"/>
      <c r="C117" s="250"/>
      <c r="D117" s="250"/>
      <c r="E117" s="250"/>
      <c r="F117" s="285"/>
      <c r="G117" s="250"/>
      <c r="H117" s="250"/>
      <c r="I117" s="250"/>
      <c r="J117" s="250"/>
      <c r="K117" s="284"/>
    </row>
    <row r="118" spans="2:11" ht="18.75" customHeight="1">
      <c r="B118" s="260"/>
      <c r="C118" s="260"/>
      <c r="D118" s="260"/>
      <c r="E118" s="260"/>
      <c r="F118" s="260"/>
      <c r="G118" s="260"/>
      <c r="H118" s="260"/>
      <c r="I118" s="260"/>
      <c r="J118" s="260"/>
      <c r="K118" s="260"/>
    </row>
    <row r="119" spans="2:11" ht="7.5" customHeight="1">
      <c r="B119" s="286"/>
      <c r="C119" s="287"/>
      <c r="D119" s="287"/>
      <c r="E119" s="287"/>
      <c r="F119" s="287"/>
      <c r="G119" s="287"/>
      <c r="H119" s="287"/>
      <c r="I119" s="287"/>
      <c r="J119" s="287"/>
      <c r="K119" s="288"/>
    </row>
    <row r="120" spans="2:11" ht="45" customHeight="1">
      <c r="B120" s="289"/>
      <c r="C120" s="365" t="s">
        <v>1487</v>
      </c>
      <c r="D120" s="365"/>
      <c r="E120" s="365"/>
      <c r="F120" s="365"/>
      <c r="G120" s="365"/>
      <c r="H120" s="365"/>
      <c r="I120" s="365"/>
      <c r="J120" s="365"/>
      <c r="K120" s="290"/>
    </row>
    <row r="121" spans="2:11" ht="17.25" customHeight="1">
      <c r="B121" s="291"/>
      <c r="C121" s="266" t="s">
        <v>1434</v>
      </c>
      <c r="D121" s="266"/>
      <c r="E121" s="266"/>
      <c r="F121" s="266" t="s">
        <v>1435</v>
      </c>
      <c r="G121" s="267"/>
      <c r="H121" s="266" t="s">
        <v>113</v>
      </c>
      <c r="I121" s="266" t="s">
        <v>54</v>
      </c>
      <c r="J121" s="266" t="s">
        <v>1436</v>
      </c>
      <c r="K121" s="292"/>
    </row>
    <row r="122" spans="2:11" ht="17.25" customHeight="1">
      <c r="B122" s="291"/>
      <c r="C122" s="268" t="s">
        <v>1437</v>
      </c>
      <c r="D122" s="268"/>
      <c r="E122" s="268"/>
      <c r="F122" s="269" t="s">
        <v>1438</v>
      </c>
      <c r="G122" s="270"/>
      <c r="H122" s="268"/>
      <c r="I122" s="268"/>
      <c r="J122" s="268" t="s">
        <v>1439</v>
      </c>
      <c r="K122" s="292"/>
    </row>
    <row r="123" spans="2:11" ht="5.25" customHeight="1">
      <c r="B123" s="293"/>
      <c r="C123" s="271"/>
      <c r="D123" s="271"/>
      <c r="E123" s="271"/>
      <c r="F123" s="271"/>
      <c r="G123" s="254"/>
      <c r="H123" s="271"/>
      <c r="I123" s="271"/>
      <c r="J123" s="271"/>
      <c r="K123" s="294"/>
    </row>
    <row r="124" spans="2:11" ht="15" customHeight="1">
      <c r="B124" s="293"/>
      <c r="C124" s="254" t="s">
        <v>1443</v>
      </c>
      <c r="D124" s="271"/>
      <c r="E124" s="271"/>
      <c r="F124" s="273" t="s">
        <v>1440</v>
      </c>
      <c r="G124" s="254"/>
      <c r="H124" s="254" t="s">
        <v>1479</v>
      </c>
      <c r="I124" s="254" t="s">
        <v>1442</v>
      </c>
      <c r="J124" s="254">
        <v>120</v>
      </c>
      <c r="K124" s="295"/>
    </row>
    <row r="125" spans="2:11" ht="15" customHeight="1">
      <c r="B125" s="293"/>
      <c r="C125" s="254" t="s">
        <v>1488</v>
      </c>
      <c r="D125" s="254"/>
      <c r="E125" s="254"/>
      <c r="F125" s="273" t="s">
        <v>1440</v>
      </c>
      <c r="G125" s="254"/>
      <c r="H125" s="254" t="s">
        <v>1489</v>
      </c>
      <c r="I125" s="254" t="s">
        <v>1442</v>
      </c>
      <c r="J125" s="254" t="s">
        <v>1490</v>
      </c>
      <c r="K125" s="295"/>
    </row>
    <row r="126" spans="2:11" ht="15" customHeight="1">
      <c r="B126" s="293"/>
      <c r="C126" s="254" t="s">
        <v>1389</v>
      </c>
      <c r="D126" s="254"/>
      <c r="E126" s="254"/>
      <c r="F126" s="273" t="s">
        <v>1440</v>
      </c>
      <c r="G126" s="254"/>
      <c r="H126" s="254" t="s">
        <v>1491</v>
      </c>
      <c r="I126" s="254" t="s">
        <v>1442</v>
      </c>
      <c r="J126" s="254" t="s">
        <v>1490</v>
      </c>
      <c r="K126" s="295"/>
    </row>
    <row r="127" spans="2:11" ht="15" customHeight="1">
      <c r="B127" s="293"/>
      <c r="C127" s="254" t="s">
        <v>1451</v>
      </c>
      <c r="D127" s="254"/>
      <c r="E127" s="254"/>
      <c r="F127" s="273" t="s">
        <v>1446</v>
      </c>
      <c r="G127" s="254"/>
      <c r="H127" s="254" t="s">
        <v>1452</v>
      </c>
      <c r="I127" s="254" t="s">
        <v>1442</v>
      </c>
      <c r="J127" s="254">
        <v>15</v>
      </c>
      <c r="K127" s="295"/>
    </row>
    <row r="128" spans="2:11" ht="15" customHeight="1">
      <c r="B128" s="293"/>
      <c r="C128" s="275" t="s">
        <v>1453</v>
      </c>
      <c r="D128" s="275"/>
      <c r="E128" s="275"/>
      <c r="F128" s="276" t="s">
        <v>1446</v>
      </c>
      <c r="G128" s="275"/>
      <c r="H128" s="275" t="s">
        <v>1454</v>
      </c>
      <c r="I128" s="275" t="s">
        <v>1442</v>
      </c>
      <c r="J128" s="275">
        <v>15</v>
      </c>
      <c r="K128" s="295"/>
    </row>
    <row r="129" spans="2:11" ht="15" customHeight="1">
      <c r="B129" s="293"/>
      <c r="C129" s="275" t="s">
        <v>1455</v>
      </c>
      <c r="D129" s="275"/>
      <c r="E129" s="275"/>
      <c r="F129" s="276" t="s">
        <v>1446</v>
      </c>
      <c r="G129" s="275"/>
      <c r="H129" s="275" t="s">
        <v>1456</v>
      </c>
      <c r="I129" s="275" t="s">
        <v>1442</v>
      </c>
      <c r="J129" s="275">
        <v>20</v>
      </c>
      <c r="K129" s="295"/>
    </row>
    <row r="130" spans="2:11" ht="15" customHeight="1">
      <c r="B130" s="293"/>
      <c r="C130" s="275" t="s">
        <v>1457</v>
      </c>
      <c r="D130" s="275"/>
      <c r="E130" s="275"/>
      <c r="F130" s="276" t="s">
        <v>1446</v>
      </c>
      <c r="G130" s="275"/>
      <c r="H130" s="275" t="s">
        <v>1458</v>
      </c>
      <c r="I130" s="275" t="s">
        <v>1442</v>
      </c>
      <c r="J130" s="275">
        <v>20</v>
      </c>
      <c r="K130" s="295"/>
    </row>
    <row r="131" spans="2:11" ht="15" customHeight="1">
      <c r="B131" s="293"/>
      <c r="C131" s="254" t="s">
        <v>1445</v>
      </c>
      <c r="D131" s="254"/>
      <c r="E131" s="254"/>
      <c r="F131" s="273" t="s">
        <v>1446</v>
      </c>
      <c r="G131" s="254"/>
      <c r="H131" s="254" t="s">
        <v>1479</v>
      </c>
      <c r="I131" s="254" t="s">
        <v>1442</v>
      </c>
      <c r="J131" s="254">
        <v>50</v>
      </c>
      <c r="K131" s="295"/>
    </row>
    <row r="132" spans="2:11" ht="15" customHeight="1">
      <c r="B132" s="293"/>
      <c r="C132" s="254" t="s">
        <v>1459</v>
      </c>
      <c r="D132" s="254"/>
      <c r="E132" s="254"/>
      <c r="F132" s="273" t="s">
        <v>1446</v>
      </c>
      <c r="G132" s="254"/>
      <c r="H132" s="254" t="s">
        <v>1479</v>
      </c>
      <c r="I132" s="254" t="s">
        <v>1442</v>
      </c>
      <c r="J132" s="254">
        <v>50</v>
      </c>
      <c r="K132" s="295"/>
    </row>
    <row r="133" spans="2:11" ht="15" customHeight="1">
      <c r="B133" s="293"/>
      <c r="C133" s="254" t="s">
        <v>1465</v>
      </c>
      <c r="D133" s="254"/>
      <c r="E133" s="254"/>
      <c r="F133" s="273" t="s">
        <v>1446</v>
      </c>
      <c r="G133" s="254"/>
      <c r="H133" s="254" t="s">
        <v>1479</v>
      </c>
      <c r="I133" s="254" t="s">
        <v>1442</v>
      </c>
      <c r="J133" s="254">
        <v>50</v>
      </c>
      <c r="K133" s="295"/>
    </row>
    <row r="134" spans="2:11" ht="15" customHeight="1">
      <c r="B134" s="293"/>
      <c r="C134" s="254" t="s">
        <v>1467</v>
      </c>
      <c r="D134" s="254"/>
      <c r="E134" s="254"/>
      <c r="F134" s="273" t="s">
        <v>1446</v>
      </c>
      <c r="G134" s="254"/>
      <c r="H134" s="254" t="s">
        <v>1479</v>
      </c>
      <c r="I134" s="254" t="s">
        <v>1442</v>
      </c>
      <c r="J134" s="254">
        <v>50</v>
      </c>
      <c r="K134" s="295"/>
    </row>
    <row r="135" spans="2:11" ht="15" customHeight="1">
      <c r="B135" s="293"/>
      <c r="C135" s="254" t="s">
        <v>118</v>
      </c>
      <c r="D135" s="254"/>
      <c r="E135" s="254"/>
      <c r="F135" s="273" t="s">
        <v>1446</v>
      </c>
      <c r="G135" s="254"/>
      <c r="H135" s="254" t="s">
        <v>1492</v>
      </c>
      <c r="I135" s="254" t="s">
        <v>1442</v>
      </c>
      <c r="J135" s="254">
        <v>255</v>
      </c>
      <c r="K135" s="295"/>
    </row>
    <row r="136" spans="2:11" ht="15" customHeight="1">
      <c r="B136" s="293"/>
      <c r="C136" s="254" t="s">
        <v>1469</v>
      </c>
      <c r="D136" s="254"/>
      <c r="E136" s="254"/>
      <c r="F136" s="273" t="s">
        <v>1440</v>
      </c>
      <c r="G136" s="254"/>
      <c r="H136" s="254" t="s">
        <v>1493</v>
      </c>
      <c r="I136" s="254" t="s">
        <v>1471</v>
      </c>
      <c r="J136" s="254"/>
      <c r="K136" s="295"/>
    </row>
    <row r="137" spans="2:11" ht="15" customHeight="1">
      <c r="B137" s="293"/>
      <c r="C137" s="254" t="s">
        <v>1472</v>
      </c>
      <c r="D137" s="254"/>
      <c r="E137" s="254"/>
      <c r="F137" s="273" t="s">
        <v>1440</v>
      </c>
      <c r="G137" s="254"/>
      <c r="H137" s="254" t="s">
        <v>1494</v>
      </c>
      <c r="I137" s="254" t="s">
        <v>1474</v>
      </c>
      <c r="J137" s="254"/>
      <c r="K137" s="295"/>
    </row>
    <row r="138" spans="2:11" ht="15" customHeight="1">
      <c r="B138" s="293"/>
      <c r="C138" s="254" t="s">
        <v>1475</v>
      </c>
      <c r="D138" s="254"/>
      <c r="E138" s="254"/>
      <c r="F138" s="273" t="s">
        <v>1440</v>
      </c>
      <c r="G138" s="254"/>
      <c r="H138" s="254" t="s">
        <v>1475</v>
      </c>
      <c r="I138" s="254" t="s">
        <v>1474</v>
      </c>
      <c r="J138" s="254"/>
      <c r="K138" s="295"/>
    </row>
    <row r="139" spans="2:11" ht="15" customHeight="1">
      <c r="B139" s="293"/>
      <c r="C139" s="254" t="s">
        <v>35</v>
      </c>
      <c r="D139" s="254"/>
      <c r="E139" s="254"/>
      <c r="F139" s="273" t="s">
        <v>1440</v>
      </c>
      <c r="G139" s="254"/>
      <c r="H139" s="254" t="s">
        <v>1495</v>
      </c>
      <c r="I139" s="254" t="s">
        <v>1474</v>
      </c>
      <c r="J139" s="254"/>
      <c r="K139" s="295"/>
    </row>
    <row r="140" spans="2:11" ht="15" customHeight="1">
      <c r="B140" s="293"/>
      <c r="C140" s="254" t="s">
        <v>1496</v>
      </c>
      <c r="D140" s="254"/>
      <c r="E140" s="254"/>
      <c r="F140" s="273" t="s">
        <v>1440</v>
      </c>
      <c r="G140" s="254"/>
      <c r="H140" s="254" t="s">
        <v>1497</v>
      </c>
      <c r="I140" s="254" t="s">
        <v>1474</v>
      </c>
      <c r="J140" s="254"/>
      <c r="K140" s="295"/>
    </row>
    <row r="141" spans="2:11" ht="15" customHeight="1">
      <c r="B141" s="296"/>
      <c r="C141" s="297"/>
      <c r="D141" s="297"/>
      <c r="E141" s="297"/>
      <c r="F141" s="297"/>
      <c r="G141" s="297"/>
      <c r="H141" s="297"/>
      <c r="I141" s="297"/>
      <c r="J141" s="297"/>
      <c r="K141" s="298"/>
    </row>
    <row r="142" spans="2:11" ht="18.75" customHeight="1">
      <c r="B142" s="250"/>
      <c r="C142" s="250"/>
      <c r="D142" s="250"/>
      <c r="E142" s="250"/>
      <c r="F142" s="285"/>
      <c r="G142" s="250"/>
      <c r="H142" s="250"/>
      <c r="I142" s="250"/>
      <c r="J142" s="250"/>
      <c r="K142" s="250"/>
    </row>
    <row r="143" spans="2:11" ht="18.75" customHeight="1">
      <c r="B143" s="260"/>
      <c r="C143" s="260"/>
      <c r="D143" s="260"/>
      <c r="E143" s="260"/>
      <c r="F143" s="260"/>
      <c r="G143" s="260"/>
      <c r="H143" s="260"/>
      <c r="I143" s="260"/>
      <c r="J143" s="260"/>
      <c r="K143" s="260"/>
    </row>
    <row r="144" spans="2:11" ht="7.5" customHeight="1">
      <c r="B144" s="261"/>
      <c r="C144" s="262"/>
      <c r="D144" s="262"/>
      <c r="E144" s="262"/>
      <c r="F144" s="262"/>
      <c r="G144" s="262"/>
      <c r="H144" s="262"/>
      <c r="I144" s="262"/>
      <c r="J144" s="262"/>
      <c r="K144" s="263"/>
    </row>
    <row r="145" spans="2:11" ht="45" customHeight="1">
      <c r="B145" s="264"/>
      <c r="C145" s="369" t="s">
        <v>1498</v>
      </c>
      <c r="D145" s="369"/>
      <c r="E145" s="369"/>
      <c r="F145" s="369"/>
      <c r="G145" s="369"/>
      <c r="H145" s="369"/>
      <c r="I145" s="369"/>
      <c r="J145" s="369"/>
      <c r="K145" s="265"/>
    </row>
    <row r="146" spans="2:11" ht="17.25" customHeight="1">
      <c r="B146" s="264"/>
      <c r="C146" s="266" t="s">
        <v>1434</v>
      </c>
      <c r="D146" s="266"/>
      <c r="E146" s="266"/>
      <c r="F146" s="266" t="s">
        <v>1435</v>
      </c>
      <c r="G146" s="267"/>
      <c r="H146" s="266" t="s">
        <v>113</v>
      </c>
      <c r="I146" s="266" t="s">
        <v>54</v>
      </c>
      <c r="J146" s="266" t="s">
        <v>1436</v>
      </c>
      <c r="K146" s="265"/>
    </row>
    <row r="147" spans="2:11" ht="17.25" customHeight="1">
      <c r="B147" s="264"/>
      <c r="C147" s="268" t="s">
        <v>1437</v>
      </c>
      <c r="D147" s="268"/>
      <c r="E147" s="268"/>
      <c r="F147" s="269" t="s">
        <v>1438</v>
      </c>
      <c r="G147" s="270"/>
      <c r="H147" s="268"/>
      <c r="I147" s="268"/>
      <c r="J147" s="268" t="s">
        <v>1439</v>
      </c>
      <c r="K147" s="265"/>
    </row>
    <row r="148" spans="2:11" ht="5.25" customHeight="1">
      <c r="B148" s="274"/>
      <c r="C148" s="271"/>
      <c r="D148" s="271"/>
      <c r="E148" s="271"/>
      <c r="F148" s="271"/>
      <c r="G148" s="272"/>
      <c r="H148" s="271"/>
      <c r="I148" s="271"/>
      <c r="J148" s="271"/>
      <c r="K148" s="295"/>
    </row>
    <row r="149" spans="2:11" ht="15" customHeight="1">
      <c r="B149" s="274"/>
      <c r="C149" s="299" t="s">
        <v>1443</v>
      </c>
      <c r="D149" s="254"/>
      <c r="E149" s="254"/>
      <c r="F149" s="300" t="s">
        <v>1440</v>
      </c>
      <c r="G149" s="254"/>
      <c r="H149" s="299" t="s">
        <v>1479</v>
      </c>
      <c r="I149" s="299" t="s">
        <v>1442</v>
      </c>
      <c r="J149" s="299">
        <v>120</v>
      </c>
      <c r="K149" s="295"/>
    </row>
    <row r="150" spans="2:11" ht="15" customHeight="1">
      <c r="B150" s="274"/>
      <c r="C150" s="299" t="s">
        <v>1488</v>
      </c>
      <c r="D150" s="254"/>
      <c r="E150" s="254"/>
      <c r="F150" s="300" t="s">
        <v>1440</v>
      </c>
      <c r="G150" s="254"/>
      <c r="H150" s="299" t="s">
        <v>1499</v>
      </c>
      <c r="I150" s="299" t="s">
        <v>1442</v>
      </c>
      <c r="J150" s="299" t="s">
        <v>1490</v>
      </c>
      <c r="K150" s="295"/>
    </row>
    <row r="151" spans="2:11" ht="15" customHeight="1">
      <c r="B151" s="274"/>
      <c r="C151" s="299" t="s">
        <v>1389</v>
      </c>
      <c r="D151" s="254"/>
      <c r="E151" s="254"/>
      <c r="F151" s="300" t="s">
        <v>1440</v>
      </c>
      <c r="G151" s="254"/>
      <c r="H151" s="299" t="s">
        <v>1500</v>
      </c>
      <c r="I151" s="299" t="s">
        <v>1442</v>
      </c>
      <c r="J151" s="299" t="s">
        <v>1490</v>
      </c>
      <c r="K151" s="295"/>
    </row>
    <row r="152" spans="2:11" ht="15" customHeight="1">
      <c r="B152" s="274"/>
      <c r="C152" s="299" t="s">
        <v>1445</v>
      </c>
      <c r="D152" s="254"/>
      <c r="E152" s="254"/>
      <c r="F152" s="300" t="s">
        <v>1446</v>
      </c>
      <c r="G152" s="254"/>
      <c r="H152" s="299" t="s">
        <v>1479</v>
      </c>
      <c r="I152" s="299" t="s">
        <v>1442</v>
      </c>
      <c r="J152" s="299">
        <v>50</v>
      </c>
      <c r="K152" s="295"/>
    </row>
    <row r="153" spans="2:11" ht="15" customHeight="1">
      <c r="B153" s="274"/>
      <c r="C153" s="299" t="s">
        <v>1448</v>
      </c>
      <c r="D153" s="254"/>
      <c r="E153" s="254"/>
      <c r="F153" s="300" t="s">
        <v>1440</v>
      </c>
      <c r="G153" s="254"/>
      <c r="H153" s="299" t="s">
        <v>1479</v>
      </c>
      <c r="I153" s="299" t="s">
        <v>1450</v>
      </c>
      <c r="J153" s="299"/>
      <c r="K153" s="295"/>
    </row>
    <row r="154" spans="2:11" ht="15" customHeight="1">
      <c r="B154" s="274"/>
      <c r="C154" s="299" t="s">
        <v>1459</v>
      </c>
      <c r="D154" s="254"/>
      <c r="E154" s="254"/>
      <c r="F154" s="300" t="s">
        <v>1446</v>
      </c>
      <c r="G154" s="254"/>
      <c r="H154" s="299" t="s">
        <v>1479</v>
      </c>
      <c r="I154" s="299" t="s">
        <v>1442</v>
      </c>
      <c r="J154" s="299">
        <v>50</v>
      </c>
      <c r="K154" s="295"/>
    </row>
    <row r="155" spans="2:11" ht="15" customHeight="1">
      <c r="B155" s="274"/>
      <c r="C155" s="299" t="s">
        <v>1467</v>
      </c>
      <c r="D155" s="254"/>
      <c r="E155" s="254"/>
      <c r="F155" s="300" t="s">
        <v>1446</v>
      </c>
      <c r="G155" s="254"/>
      <c r="H155" s="299" t="s">
        <v>1479</v>
      </c>
      <c r="I155" s="299" t="s">
        <v>1442</v>
      </c>
      <c r="J155" s="299">
        <v>50</v>
      </c>
      <c r="K155" s="295"/>
    </row>
    <row r="156" spans="2:11" ht="15" customHeight="1">
      <c r="B156" s="274"/>
      <c r="C156" s="299" t="s">
        <v>1465</v>
      </c>
      <c r="D156" s="254"/>
      <c r="E156" s="254"/>
      <c r="F156" s="300" t="s">
        <v>1446</v>
      </c>
      <c r="G156" s="254"/>
      <c r="H156" s="299" t="s">
        <v>1479</v>
      </c>
      <c r="I156" s="299" t="s">
        <v>1442</v>
      </c>
      <c r="J156" s="299">
        <v>50</v>
      </c>
      <c r="K156" s="295"/>
    </row>
    <row r="157" spans="2:11" ht="15" customHeight="1">
      <c r="B157" s="274"/>
      <c r="C157" s="299" t="s">
        <v>102</v>
      </c>
      <c r="D157" s="254"/>
      <c r="E157" s="254"/>
      <c r="F157" s="300" t="s">
        <v>1440</v>
      </c>
      <c r="G157" s="254"/>
      <c r="H157" s="299" t="s">
        <v>1501</v>
      </c>
      <c r="I157" s="299" t="s">
        <v>1442</v>
      </c>
      <c r="J157" s="299" t="s">
        <v>1502</v>
      </c>
      <c r="K157" s="295"/>
    </row>
    <row r="158" spans="2:11" ht="15" customHeight="1">
      <c r="B158" s="274"/>
      <c r="C158" s="299" t="s">
        <v>1503</v>
      </c>
      <c r="D158" s="254"/>
      <c r="E158" s="254"/>
      <c r="F158" s="300" t="s">
        <v>1440</v>
      </c>
      <c r="G158" s="254"/>
      <c r="H158" s="299" t="s">
        <v>1504</v>
      </c>
      <c r="I158" s="299" t="s">
        <v>1474</v>
      </c>
      <c r="J158" s="299"/>
      <c r="K158" s="295"/>
    </row>
    <row r="159" spans="2:11" ht="15" customHeight="1">
      <c r="B159" s="301"/>
      <c r="C159" s="283"/>
      <c r="D159" s="283"/>
      <c r="E159" s="283"/>
      <c r="F159" s="283"/>
      <c r="G159" s="283"/>
      <c r="H159" s="283"/>
      <c r="I159" s="283"/>
      <c r="J159" s="283"/>
      <c r="K159" s="302"/>
    </row>
    <row r="160" spans="2:11" ht="18.75" customHeight="1">
      <c r="B160" s="250"/>
      <c r="C160" s="254"/>
      <c r="D160" s="254"/>
      <c r="E160" s="254"/>
      <c r="F160" s="273"/>
      <c r="G160" s="254"/>
      <c r="H160" s="254"/>
      <c r="I160" s="254"/>
      <c r="J160" s="254"/>
      <c r="K160" s="250"/>
    </row>
    <row r="161" spans="2:11" ht="18.75" customHeight="1">
      <c r="B161" s="260"/>
      <c r="C161" s="260"/>
      <c r="D161" s="260"/>
      <c r="E161" s="260"/>
      <c r="F161" s="260"/>
      <c r="G161" s="260"/>
      <c r="H161" s="260"/>
      <c r="I161" s="260"/>
      <c r="J161" s="260"/>
      <c r="K161" s="260"/>
    </row>
    <row r="162" spans="2:11" ht="7.5" customHeight="1">
      <c r="B162" s="242"/>
      <c r="C162" s="243"/>
      <c r="D162" s="243"/>
      <c r="E162" s="243"/>
      <c r="F162" s="243"/>
      <c r="G162" s="243"/>
      <c r="H162" s="243"/>
      <c r="I162" s="243"/>
      <c r="J162" s="243"/>
      <c r="K162" s="244"/>
    </row>
    <row r="163" spans="2:11" ht="45" customHeight="1">
      <c r="B163" s="245"/>
      <c r="C163" s="365" t="s">
        <v>1505</v>
      </c>
      <c r="D163" s="365"/>
      <c r="E163" s="365"/>
      <c r="F163" s="365"/>
      <c r="G163" s="365"/>
      <c r="H163" s="365"/>
      <c r="I163" s="365"/>
      <c r="J163" s="365"/>
      <c r="K163" s="246"/>
    </row>
    <row r="164" spans="2:11" ht="17.25" customHeight="1">
      <c r="B164" s="245"/>
      <c r="C164" s="266" t="s">
        <v>1434</v>
      </c>
      <c r="D164" s="266"/>
      <c r="E164" s="266"/>
      <c r="F164" s="266" t="s">
        <v>1435</v>
      </c>
      <c r="G164" s="303"/>
      <c r="H164" s="304" t="s">
        <v>113</v>
      </c>
      <c r="I164" s="304" t="s">
        <v>54</v>
      </c>
      <c r="J164" s="266" t="s">
        <v>1436</v>
      </c>
      <c r="K164" s="246"/>
    </row>
    <row r="165" spans="2:11" ht="17.25" customHeight="1">
      <c r="B165" s="247"/>
      <c r="C165" s="268" t="s">
        <v>1437</v>
      </c>
      <c r="D165" s="268"/>
      <c r="E165" s="268"/>
      <c r="F165" s="269" t="s">
        <v>1438</v>
      </c>
      <c r="G165" s="305"/>
      <c r="H165" s="306"/>
      <c r="I165" s="306"/>
      <c r="J165" s="268" t="s">
        <v>1439</v>
      </c>
      <c r="K165" s="248"/>
    </row>
    <row r="166" spans="2:11" ht="5.25" customHeight="1">
      <c r="B166" s="274"/>
      <c r="C166" s="271"/>
      <c r="D166" s="271"/>
      <c r="E166" s="271"/>
      <c r="F166" s="271"/>
      <c r="G166" s="272"/>
      <c r="H166" s="271"/>
      <c r="I166" s="271"/>
      <c r="J166" s="271"/>
      <c r="K166" s="295"/>
    </row>
    <row r="167" spans="2:11" ht="15" customHeight="1">
      <c r="B167" s="274"/>
      <c r="C167" s="254" t="s">
        <v>1443</v>
      </c>
      <c r="D167" s="254"/>
      <c r="E167" s="254"/>
      <c r="F167" s="273" t="s">
        <v>1440</v>
      </c>
      <c r="G167" s="254"/>
      <c r="H167" s="254" t="s">
        <v>1479</v>
      </c>
      <c r="I167" s="254" t="s">
        <v>1442</v>
      </c>
      <c r="J167" s="254">
        <v>120</v>
      </c>
      <c r="K167" s="295"/>
    </row>
    <row r="168" spans="2:11" ht="15" customHeight="1">
      <c r="B168" s="274"/>
      <c r="C168" s="254" t="s">
        <v>1488</v>
      </c>
      <c r="D168" s="254"/>
      <c r="E168" s="254"/>
      <c r="F168" s="273" t="s">
        <v>1440</v>
      </c>
      <c r="G168" s="254"/>
      <c r="H168" s="254" t="s">
        <v>1489</v>
      </c>
      <c r="I168" s="254" t="s">
        <v>1442</v>
      </c>
      <c r="J168" s="254" t="s">
        <v>1490</v>
      </c>
      <c r="K168" s="295"/>
    </row>
    <row r="169" spans="2:11" ht="15" customHeight="1">
      <c r="B169" s="274"/>
      <c r="C169" s="254" t="s">
        <v>1389</v>
      </c>
      <c r="D169" s="254"/>
      <c r="E169" s="254"/>
      <c r="F169" s="273" t="s">
        <v>1440</v>
      </c>
      <c r="G169" s="254"/>
      <c r="H169" s="254" t="s">
        <v>1506</v>
      </c>
      <c r="I169" s="254" t="s">
        <v>1442</v>
      </c>
      <c r="J169" s="254" t="s">
        <v>1490</v>
      </c>
      <c r="K169" s="295"/>
    </row>
    <row r="170" spans="2:11" ht="15" customHeight="1">
      <c r="B170" s="274"/>
      <c r="C170" s="254" t="s">
        <v>1445</v>
      </c>
      <c r="D170" s="254"/>
      <c r="E170" s="254"/>
      <c r="F170" s="273" t="s">
        <v>1446</v>
      </c>
      <c r="G170" s="254"/>
      <c r="H170" s="254" t="s">
        <v>1506</v>
      </c>
      <c r="I170" s="254" t="s">
        <v>1442</v>
      </c>
      <c r="J170" s="254">
        <v>50</v>
      </c>
      <c r="K170" s="295"/>
    </row>
    <row r="171" spans="2:11" ht="15" customHeight="1">
      <c r="B171" s="274"/>
      <c r="C171" s="254" t="s">
        <v>1448</v>
      </c>
      <c r="D171" s="254"/>
      <c r="E171" s="254"/>
      <c r="F171" s="273" t="s">
        <v>1440</v>
      </c>
      <c r="G171" s="254"/>
      <c r="H171" s="254" t="s">
        <v>1506</v>
      </c>
      <c r="I171" s="254" t="s">
        <v>1450</v>
      </c>
      <c r="J171" s="254"/>
      <c r="K171" s="295"/>
    </row>
    <row r="172" spans="2:11" ht="15" customHeight="1">
      <c r="B172" s="274"/>
      <c r="C172" s="254" t="s">
        <v>1459</v>
      </c>
      <c r="D172" s="254"/>
      <c r="E172" s="254"/>
      <c r="F172" s="273" t="s">
        <v>1446</v>
      </c>
      <c r="G172" s="254"/>
      <c r="H172" s="254" t="s">
        <v>1506</v>
      </c>
      <c r="I172" s="254" t="s">
        <v>1442</v>
      </c>
      <c r="J172" s="254">
        <v>50</v>
      </c>
      <c r="K172" s="295"/>
    </row>
    <row r="173" spans="2:11" ht="15" customHeight="1">
      <c r="B173" s="274"/>
      <c r="C173" s="254" t="s">
        <v>1467</v>
      </c>
      <c r="D173" s="254"/>
      <c r="E173" s="254"/>
      <c r="F173" s="273" t="s">
        <v>1446</v>
      </c>
      <c r="G173" s="254"/>
      <c r="H173" s="254" t="s">
        <v>1506</v>
      </c>
      <c r="I173" s="254" t="s">
        <v>1442</v>
      </c>
      <c r="J173" s="254">
        <v>50</v>
      </c>
      <c r="K173" s="295"/>
    </row>
    <row r="174" spans="2:11" ht="15" customHeight="1">
      <c r="B174" s="274"/>
      <c r="C174" s="254" t="s">
        <v>1465</v>
      </c>
      <c r="D174" s="254"/>
      <c r="E174" s="254"/>
      <c r="F174" s="273" t="s">
        <v>1446</v>
      </c>
      <c r="G174" s="254"/>
      <c r="H174" s="254" t="s">
        <v>1506</v>
      </c>
      <c r="I174" s="254" t="s">
        <v>1442</v>
      </c>
      <c r="J174" s="254">
        <v>50</v>
      </c>
      <c r="K174" s="295"/>
    </row>
    <row r="175" spans="2:11" ht="15" customHeight="1">
      <c r="B175" s="274"/>
      <c r="C175" s="254" t="s">
        <v>112</v>
      </c>
      <c r="D175" s="254"/>
      <c r="E175" s="254"/>
      <c r="F175" s="273" t="s">
        <v>1440</v>
      </c>
      <c r="G175" s="254"/>
      <c r="H175" s="254" t="s">
        <v>1507</v>
      </c>
      <c r="I175" s="254" t="s">
        <v>1508</v>
      </c>
      <c r="J175" s="254"/>
      <c r="K175" s="295"/>
    </row>
    <row r="176" spans="2:11" ht="15" customHeight="1">
      <c r="B176" s="274"/>
      <c r="C176" s="254" t="s">
        <v>54</v>
      </c>
      <c r="D176" s="254"/>
      <c r="E176" s="254"/>
      <c r="F176" s="273" t="s">
        <v>1440</v>
      </c>
      <c r="G176" s="254"/>
      <c r="H176" s="254" t="s">
        <v>1509</v>
      </c>
      <c r="I176" s="254" t="s">
        <v>1510</v>
      </c>
      <c r="J176" s="254">
        <v>1</v>
      </c>
      <c r="K176" s="295"/>
    </row>
    <row r="177" spans="2:11" ht="15" customHeight="1">
      <c r="B177" s="274"/>
      <c r="C177" s="254" t="s">
        <v>50</v>
      </c>
      <c r="D177" s="254"/>
      <c r="E177" s="254"/>
      <c r="F177" s="273" t="s">
        <v>1440</v>
      </c>
      <c r="G177" s="254"/>
      <c r="H177" s="254" t="s">
        <v>1511</v>
      </c>
      <c r="I177" s="254" t="s">
        <v>1442</v>
      </c>
      <c r="J177" s="254">
        <v>20</v>
      </c>
      <c r="K177" s="295"/>
    </row>
    <row r="178" spans="2:11" ht="15" customHeight="1">
      <c r="B178" s="274"/>
      <c r="C178" s="254" t="s">
        <v>113</v>
      </c>
      <c r="D178" s="254"/>
      <c r="E178" s="254"/>
      <c r="F178" s="273" t="s">
        <v>1440</v>
      </c>
      <c r="G178" s="254"/>
      <c r="H178" s="254" t="s">
        <v>1512</v>
      </c>
      <c r="I178" s="254" t="s">
        <v>1442</v>
      </c>
      <c r="J178" s="254">
        <v>255</v>
      </c>
      <c r="K178" s="295"/>
    </row>
    <row r="179" spans="2:11" ht="15" customHeight="1">
      <c r="B179" s="274"/>
      <c r="C179" s="254" t="s">
        <v>114</v>
      </c>
      <c r="D179" s="254"/>
      <c r="E179" s="254"/>
      <c r="F179" s="273" t="s">
        <v>1440</v>
      </c>
      <c r="G179" s="254"/>
      <c r="H179" s="254" t="s">
        <v>1405</v>
      </c>
      <c r="I179" s="254" t="s">
        <v>1442</v>
      </c>
      <c r="J179" s="254">
        <v>10</v>
      </c>
      <c r="K179" s="295"/>
    </row>
    <row r="180" spans="2:11" ht="15" customHeight="1">
      <c r="B180" s="274"/>
      <c r="C180" s="254" t="s">
        <v>115</v>
      </c>
      <c r="D180" s="254"/>
      <c r="E180" s="254"/>
      <c r="F180" s="273" t="s">
        <v>1440</v>
      </c>
      <c r="G180" s="254"/>
      <c r="H180" s="254" t="s">
        <v>1513</v>
      </c>
      <c r="I180" s="254" t="s">
        <v>1474</v>
      </c>
      <c r="J180" s="254"/>
      <c r="K180" s="295"/>
    </row>
    <row r="181" spans="2:11" ht="15" customHeight="1">
      <c r="B181" s="274"/>
      <c r="C181" s="254" t="s">
        <v>1514</v>
      </c>
      <c r="D181" s="254"/>
      <c r="E181" s="254"/>
      <c r="F181" s="273" t="s">
        <v>1440</v>
      </c>
      <c r="G181" s="254"/>
      <c r="H181" s="254" t="s">
        <v>1515</v>
      </c>
      <c r="I181" s="254" t="s">
        <v>1474</v>
      </c>
      <c r="J181" s="254"/>
      <c r="K181" s="295"/>
    </row>
    <row r="182" spans="2:11" ht="15" customHeight="1">
      <c r="B182" s="274"/>
      <c r="C182" s="254" t="s">
        <v>1503</v>
      </c>
      <c r="D182" s="254"/>
      <c r="E182" s="254"/>
      <c r="F182" s="273" t="s">
        <v>1440</v>
      </c>
      <c r="G182" s="254"/>
      <c r="H182" s="254" t="s">
        <v>1516</v>
      </c>
      <c r="I182" s="254" t="s">
        <v>1474</v>
      </c>
      <c r="J182" s="254"/>
      <c r="K182" s="295"/>
    </row>
    <row r="183" spans="2:11" ht="15" customHeight="1">
      <c r="B183" s="274"/>
      <c r="C183" s="254" t="s">
        <v>117</v>
      </c>
      <c r="D183" s="254"/>
      <c r="E183" s="254"/>
      <c r="F183" s="273" t="s">
        <v>1446</v>
      </c>
      <c r="G183" s="254"/>
      <c r="H183" s="254" t="s">
        <v>1517</v>
      </c>
      <c r="I183" s="254" t="s">
        <v>1442</v>
      </c>
      <c r="J183" s="254">
        <v>50</v>
      </c>
      <c r="K183" s="295"/>
    </row>
    <row r="184" spans="2:11" ht="15" customHeight="1">
      <c r="B184" s="274"/>
      <c r="C184" s="254" t="s">
        <v>1518</v>
      </c>
      <c r="D184" s="254"/>
      <c r="E184" s="254"/>
      <c r="F184" s="273" t="s">
        <v>1446</v>
      </c>
      <c r="G184" s="254"/>
      <c r="H184" s="254" t="s">
        <v>1519</v>
      </c>
      <c r="I184" s="254" t="s">
        <v>1520</v>
      </c>
      <c r="J184" s="254"/>
      <c r="K184" s="295"/>
    </row>
    <row r="185" spans="2:11" ht="15" customHeight="1">
      <c r="B185" s="274"/>
      <c r="C185" s="254" t="s">
        <v>1521</v>
      </c>
      <c r="D185" s="254"/>
      <c r="E185" s="254"/>
      <c r="F185" s="273" t="s">
        <v>1446</v>
      </c>
      <c r="G185" s="254"/>
      <c r="H185" s="254" t="s">
        <v>1522</v>
      </c>
      <c r="I185" s="254" t="s">
        <v>1520</v>
      </c>
      <c r="J185" s="254"/>
      <c r="K185" s="295"/>
    </row>
    <row r="186" spans="2:11" ht="15" customHeight="1">
      <c r="B186" s="274"/>
      <c r="C186" s="254" t="s">
        <v>1523</v>
      </c>
      <c r="D186" s="254"/>
      <c r="E186" s="254"/>
      <c r="F186" s="273" t="s">
        <v>1446</v>
      </c>
      <c r="G186" s="254"/>
      <c r="H186" s="254" t="s">
        <v>1524</v>
      </c>
      <c r="I186" s="254" t="s">
        <v>1520</v>
      </c>
      <c r="J186" s="254"/>
      <c r="K186" s="295"/>
    </row>
    <row r="187" spans="2:11" ht="15" customHeight="1">
      <c r="B187" s="274"/>
      <c r="C187" s="307" t="s">
        <v>1525</v>
      </c>
      <c r="D187" s="254"/>
      <c r="E187" s="254"/>
      <c r="F187" s="273" t="s">
        <v>1446</v>
      </c>
      <c r="G187" s="254"/>
      <c r="H187" s="254" t="s">
        <v>1526</v>
      </c>
      <c r="I187" s="254" t="s">
        <v>1527</v>
      </c>
      <c r="J187" s="308" t="s">
        <v>1528</v>
      </c>
      <c r="K187" s="295"/>
    </row>
    <row r="188" spans="2:11" ht="15" customHeight="1">
      <c r="B188" s="274"/>
      <c r="C188" s="259" t="s">
        <v>39</v>
      </c>
      <c r="D188" s="254"/>
      <c r="E188" s="254"/>
      <c r="F188" s="273" t="s">
        <v>1440</v>
      </c>
      <c r="G188" s="254"/>
      <c r="H188" s="250" t="s">
        <v>1529</v>
      </c>
      <c r="I188" s="254" t="s">
        <v>1530</v>
      </c>
      <c r="J188" s="254"/>
      <c r="K188" s="295"/>
    </row>
    <row r="189" spans="2:11" ht="15" customHeight="1">
      <c r="B189" s="274"/>
      <c r="C189" s="259" t="s">
        <v>1531</v>
      </c>
      <c r="D189" s="254"/>
      <c r="E189" s="254"/>
      <c r="F189" s="273" t="s">
        <v>1440</v>
      </c>
      <c r="G189" s="254"/>
      <c r="H189" s="254" t="s">
        <v>1532</v>
      </c>
      <c r="I189" s="254" t="s">
        <v>1474</v>
      </c>
      <c r="J189" s="254"/>
      <c r="K189" s="295"/>
    </row>
    <row r="190" spans="2:11" ht="15" customHeight="1">
      <c r="B190" s="274"/>
      <c r="C190" s="259" t="s">
        <v>1533</v>
      </c>
      <c r="D190" s="254"/>
      <c r="E190" s="254"/>
      <c r="F190" s="273" t="s">
        <v>1440</v>
      </c>
      <c r="G190" s="254"/>
      <c r="H190" s="254" t="s">
        <v>1534</v>
      </c>
      <c r="I190" s="254" t="s">
        <v>1474</v>
      </c>
      <c r="J190" s="254"/>
      <c r="K190" s="295"/>
    </row>
    <row r="191" spans="2:11" ht="15" customHeight="1">
      <c r="B191" s="274"/>
      <c r="C191" s="259" t="s">
        <v>1535</v>
      </c>
      <c r="D191" s="254"/>
      <c r="E191" s="254"/>
      <c r="F191" s="273" t="s">
        <v>1446</v>
      </c>
      <c r="G191" s="254"/>
      <c r="H191" s="254" t="s">
        <v>1536</v>
      </c>
      <c r="I191" s="254" t="s">
        <v>1474</v>
      </c>
      <c r="J191" s="254"/>
      <c r="K191" s="295"/>
    </row>
    <row r="192" spans="2:11" ht="15" customHeight="1">
      <c r="B192" s="301"/>
      <c r="C192" s="309"/>
      <c r="D192" s="283"/>
      <c r="E192" s="283"/>
      <c r="F192" s="283"/>
      <c r="G192" s="283"/>
      <c r="H192" s="283"/>
      <c r="I192" s="283"/>
      <c r="J192" s="283"/>
      <c r="K192" s="302"/>
    </row>
    <row r="193" spans="2:11" ht="18.75" customHeight="1">
      <c r="B193" s="250"/>
      <c r="C193" s="254"/>
      <c r="D193" s="254"/>
      <c r="E193" s="254"/>
      <c r="F193" s="273"/>
      <c r="G193" s="254"/>
      <c r="H193" s="254"/>
      <c r="I193" s="254"/>
      <c r="J193" s="254"/>
      <c r="K193" s="250"/>
    </row>
    <row r="194" spans="2:11" ht="18.75" customHeight="1">
      <c r="B194" s="250"/>
      <c r="C194" s="254"/>
      <c r="D194" s="254"/>
      <c r="E194" s="254"/>
      <c r="F194" s="273"/>
      <c r="G194" s="254"/>
      <c r="H194" s="254"/>
      <c r="I194" s="254"/>
      <c r="J194" s="254"/>
      <c r="K194" s="250"/>
    </row>
    <row r="195" spans="2:11" ht="18.75" customHeight="1">
      <c r="B195" s="260"/>
      <c r="C195" s="260"/>
      <c r="D195" s="260"/>
      <c r="E195" s="260"/>
      <c r="F195" s="260"/>
      <c r="G195" s="260"/>
      <c r="H195" s="260"/>
      <c r="I195" s="260"/>
      <c r="J195" s="260"/>
      <c r="K195" s="260"/>
    </row>
    <row r="196" spans="2:11">
      <c r="B196" s="242"/>
      <c r="C196" s="243"/>
      <c r="D196" s="243"/>
      <c r="E196" s="243"/>
      <c r="F196" s="243"/>
      <c r="G196" s="243"/>
      <c r="H196" s="243"/>
      <c r="I196" s="243"/>
      <c r="J196" s="243"/>
      <c r="K196" s="244"/>
    </row>
    <row r="197" spans="2:11" ht="22.2">
      <c r="B197" s="245"/>
      <c r="C197" s="365" t="s">
        <v>1537</v>
      </c>
      <c r="D197" s="365"/>
      <c r="E197" s="365"/>
      <c r="F197" s="365"/>
      <c r="G197" s="365"/>
      <c r="H197" s="365"/>
      <c r="I197" s="365"/>
      <c r="J197" s="365"/>
      <c r="K197" s="246"/>
    </row>
    <row r="198" spans="2:11" ht="25.5" customHeight="1">
      <c r="B198" s="245"/>
      <c r="C198" s="310" t="s">
        <v>1538</v>
      </c>
      <c r="D198" s="310"/>
      <c r="E198" s="310"/>
      <c r="F198" s="310" t="s">
        <v>1539</v>
      </c>
      <c r="G198" s="311"/>
      <c r="H198" s="370" t="s">
        <v>1540</v>
      </c>
      <c r="I198" s="370"/>
      <c r="J198" s="370"/>
      <c r="K198" s="246"/>
    </row>
    <row r="199" spans="2:11" ht="5.25" customHeight="1">
      <c r="B199" s="274"/>
      <c r="C199" s="271"/>
      <c r="D199" s="271"/>
      <c r="E199" s="271"/>
      <c r="F199" s="271"/>
      <c r="G199" s="254"/>
      <c r="H199" s="271"/>
      <c r="I199" s="271"/>
      <c r="J199" s="271"/>
      <c r="K199" s="295"/>
    </row>
    <row r="200" spans="2:11" ht="15" customHeight="1">
      <c r="B200" s="274"/>
      <c r="C200" s="254" t="s">
        <v>1530</v>
      </c>
      <c r="D200" s="254"/>
      <c r="E200" s="254"/>
      <c r="F200" s="273" t="s">
        <v>40</v>
      </c>
      <c r="G200" s="254"/>
      <c r="H200" s="367" t="s">
        <v>1541</v>
      </c>
      <c r="I200" s="367"/>
      <c r="J200" s="367"/>
      <c r="K200" s="295"/>
    </row>
    <row r="201" spans="2:11" ht="15" customHeight="1">
      <c r="B201" s="274"/>
      <c r="C201" s="280"/>
      <c r="D201" s="254"/>
      <c r="E201" s="254"/>
      <c r="F201" s="273" t="s">
        <v>41</v>
      </c>
      <c r="G201" s="254"/>
      <c r="H201" s="367" t="s">
        <v>1542</v>
      </c>
      <c r="I201" s="367"/>
      <c r="J201" s="367"/>
      <c r="K201" s="295"/>
    </row>
    <row r="202" spans="2:11" ht="15" customHeight="1">
      <c r="B202" s="274"/>
      <c r="C202" s="280"/>
      <c r="D202" s="254"/>
      <c r="E202" s="254"/>
      <c r="F202" s="273" t="s">
        <v>44</v>
      </c>
      <c r="G202" s="254"/>
      <c r="H202" s="367" t="s">
        <v>1543</v>
      </c>
      <c r="I202" s="367"/>
      <c r="J202" s="367"/>
      <c r="K202" s="295"/>
    </row>
    <row r="203" spans="2:11" ht="15" customHeight="1">
      <c r="B203" s="274"/>
      <c r="C203" s="254"/>
      <c r="D203" s="254"/>
      <c r="E203" s="254"/>
      <c r="F203" s="273" t="s">
        <v>42</v>
      </c>
      <c r="G203" s="254"/>
      <c r="H203" s="367" t="s">
        <v>1544</v>
      </c>
      <c r="I203" s="367"/>
      <c r="J203" s="367"/>
      <c r="K203" s="295"/>
    </row>
    <row r="204" spans="2:11" ht="15" customHeight="1">
      <c r="B204" s="274"/>
      <c r="C204" s="254"/>
      <c r="D204" s="254"/>
      <c r="E204" s="254"/>
      <c r="F204" s="273" t="s">
        <v>43</v>
      </c>
      <c r="G204" s="254"/>
      <c r="H204" s="367" t="s">
        <v>1545</v>
      </c>
      <c r="I204" s="367"/>
      <c r="J204" s="367"/>
      <c r="K204" s="295"/>
    </row>
    <row r="205" spans="2:11" ht="15" customHeight="1">
      <c r="B205" s="274"/>
      <c r="C205" s="254"/>
      <c r="D205" s="254"/>
      <c r="E205" s="254"/>
      <c r="F205" s="273"/>
      <c r="G205" s="254"/>
      <c r="H205" s="254"/>
      <c r="I205" s="254"/>
      <c r="J205" s="254"/>
      <c r="K205" s="295"/>
    </row>
    <row r="206" spans="2:11" ht="15" customHeight="1">
      <c r="B206" s="274"/>
      <c r="C206" s="254" t="s">
        <v>1486</v>
      </c>
      <c r="D206" s="254"/>
      <c r="E206" s="254"/>
      <c r="F206" s="273" t="s">
        <v>76</v>
      </c>
      <c r="G206" s="254"/>
      <c r="H206" s="367" t="s">
        <v>1546</v>
      </c>
      <c r="I206" s="367"/>
      <c r="J206" s="367"/>
      <c r="K206" s="295"/>
    </row>
    <row r="207" spans="2:11" ht="15" customHeight="1">
      <c r="B207" s="274"/>
      <c r="C207" s="280"/>
      <c r="D207" s="254"/>
      <c r="E207" s="254"/>
      <c r="F207" s="273" t="s">
        <v>1383</v>
      </c>
      <c r="G207" s="254"/>
      <c r="H207" s="367" t="s">
        <v>1384</v>
      </c>
      <c r="I207" s="367"/>
      <c r="J207" s="367"/>
      <c r="K207" s="295"/>
    </row>
    <row r="208" spans="2:11" ht="15" customHeight="1">
      <c r="B208" s="274"/>
      <c r="C208" s="254"/>
      <c r="D208" s="254"/>
      <c r="E208" s="254"/>
      <c r="F208" s="273" t="s">
        <v>1381</v>
      </c>
      <c r="G208" s="254"/>
      <c r="H208" s="367" t="s">
        <v>1547</v>
      </c>
      <c r="I208" s="367"/>
      <c r="J208" s="367"/>
      <c r="K208" s="295"/>
    </row>
    <row r="209" spans="2:11" ht="15" customHeight="1">
      <c r="B209" s="312"/>
      <c r="C209" s="280"/>
      <c r="D209" s="280"/>
      <c r="E209" s="280"/>
      <c r="F209" s="273" t="s">
        <v>1385</v>
      </c>
      <c r="G209" s="259"/>
      <c r="H209" s="371" t="s">
        <v>1386</v>
      </c>
      <c r="I209" s="371"/>
      <c r="J209" s="371"/>
      <c r="K209" s="313"/>
    </row>
    <row r="210" spans="2:11" ht="15" customHeight="1">
      <c r="B210" s="312"/>
      <c r="C210" s="280"/>
      <c r="D210" s="280"/>
      <c r="E210" s="280"/>
      <c r="F210" s="273" t="s">
        <v>1387</v>
      </c>
      <c r="G210" s="259"/>
      <c r="H210" s="371" t="s">
        <v>1548</v>
      </c>
      <c r="I210" s="371"/>
      <c r="J210" s="371"/>
      <c r="K210" s="313"/>
    </row>
    <row r="211" spans="2:11" ht="15" customHeight="1">
      <c r="B211" s="312"/>
      <c r="C211" s="280"/>
      <c r="D211" s="280"/>
      <c r="E211" s="280"/>
      <c r="F211" s="314"/>
      <c r="G211" s="259"/>
      <c r="H211" s="315"/>
      <c r="I211" s="315"/>
      <c r="J211" s="315"/>
      <c r="K211" s="313"/>
    </row>
    <row r="212" spans="2:11" ht="15" customHeight="1">
      <c r="B212" s="312"/>
      <c r="C212" s="254" t="s">
        <v>1510</v>
      </c>
      <c r="D212" s="280"/>
      <c r="E212" s="280"/>
      <c r="F212" s="273">
        <v>1</v>
      </c>
      <c r="G212" s="259"/>
      <c r="H212" s="371" t="s">
        <v>1549</v>
      </c>
      <c r="I212" s="371"/>
      <c r="J212" s="371"/>
      <c r="K212" s="313"/>
    </row>
    <row r="213" spans="2:11" ht="15" customHeight="1">
      <c r="B213" s="312"/>
      <c r="C213" s="280"/>
      <c r="D213" s="280"/>
      <c r="E213" s="280"/>
      <c r="F213" s="273">
        <v>2</v>
      </c>
      <c r="G213" s="259"/>
      <c r="H213" s="371" t="s">
        <v>1550</v>
      </c>
      <c r="I213" s="371"/>
      <c r="J213" s="371"/>
      <c r="K213" s="313"/>
    </row>
    <row r="214" spans="2:11" ht="15" customHeight="1">
      <c r="B214" s="312"/>
      <c r="C214" s="280"/>
      <c r="D214" s="280"/>
      <c r="E214" s="280"/>
      <c r="F214" s="273">
        <v>3</v>
      </c>
      <c r="G214" s="259"/>
      <c r="H214" s="371" t="s">
        <v>1551</v>
      </c>
      <c r="I214" s="371"/>
      <c r="J214" s="371"/>
      <c r="K214" s="313"/>
    </row>
    <row r="215" spans="2:11" ht="15" customHeight="1">
      <c r="B215" s="312"/>
      <c r="C215" s="280"/>
      <c r="D215" s="280"/>
      <c r="E215" s="280"/>
      <c r="F215" s="273">
        <v>4</v>
      </c>
      <c r="G215" s="259"/>
      <c r="H215" s="371" t="s">
        <v>1552</v>
      </c>
      <c r="I215" s="371"/>
      <c r="J215" s="371"/>
      <c r="K215" s="313"/>
    </row>
    <row r="216" spans="2:11" ht="12.75" customHeight="1">
      <c r="B216" s="316"/>
      <c r="C216" s="317"/>
      <c r="D216" s="317"/>
      <c r="E216" s="317"/>
      <c r="F216" s="317"/>
      <c r="G216" s="317"/>
      <c r="H216" s="317"/>
      <c r="I216" s="317"/>
      <c r="J216" s="317"/>
      <c r="K216" s="318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1 - SO 000 Všeobecné a př...</vt:lpstr>
      <vt:lpstr>2 - SO 101 Úpravy silnice...</vt:lpstr>
      <vt:lpstr>3 - SO 102  Úpravy navazu...</vt:lpstr>
      <vt:lpstr>4 - SO 201 Opěrná zeď-akt...</vt:lpstr>
      <vt:lpstr>5 - SO 401 Úpravy vedení-...</vt:lpstr>
      <vt:lpstr>6 - SO 801 Vegetační úpra...</vt:lpstr>
      <vt:lpstr>Pokyny pro vyplnění</vt:lpstr>
      <vt:lpstr>'1 - SO 000 Všeobecné a př...'!Názvy_tisku</vt:lpstr>
      <vt:lpstr>'2 - SO 101 Úpravy silnice...'!Názvy_tisku</vt:lpstr>
      <vt:lpstr>'3 - SO 102  Úpravy navazu...'!Názvy_tisku</vt:lpstr>
      <vt:lpstr>'4 - SO 201 Opěrná zeď-akt...'!Názvy_tisku</vt:lpstr>
      <vt:lpstr>'5 - SO 401 Úpravy vedení-...'!Názvy_tisku</vt:lpstr>
      <vt:lpstr>'6 - SO 801 Vegetační úpra...'!Názvy_tisku</vt:lpstr>
      <vt:lpstr>'Rekapitulace stavby'!Názvy_tisku</vt:lpstr>
      <vt:lpstr>'1 - SO 000 Všeobecné a př...'!Oblast_tisku</vt:lpstr>
      <vt:lpstr>'2 - SO 101 Úpravy silnice...'!Oblast_tisku</vt:lpstr>
      <vt:lpstr>'3 - SO 102  Úpravy navazu...'!Oblast_tisku</vt:lpstr>
      <vt:lpstr>'4 - SO 201 Opěrná zeď-akt...'!Oblast_tisku</vt:lpstr>
      <vt:lpstr>'5 - SO 401 Úpravy vedení-...'!Oblast_tisku</vt:lpstr>
      <vt:lpstr>'6 - SO 801 Vegetační úpra...'!Oblast_tisku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DESKTOP-ACOSRFD\Věra</dc:creator>
  <cp:lastModifiedBy>Věra</cp:lastModifiedBy>
  <dcterms:created xsi:type="dcterms:W3CDTF">2017-11-24T13:27:18Z</dcterms:created>
  <dcterms:modified xsi:type="dcterms:W3CDTF">2017-11-24T13:40:19Z</dcterms:modified>
</cp:coreProperties>
</file>